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tabRatio="878" firstSheet="22" activeTab="38"/>
  </bookViews>
  <sheets>
    <sheet name="CONTENTS" sheetId="31" r:id="rId1"/>
    <sheet name="Papulation pattern" sheetId="41" r:id="rId2"/>
    <sheet name="Economic Indicator" sheetId="42" r:id="rId3"/>
    <sheet name="Abbreviation" sheetId="23" r:id="rId4"/>
    <sheet name="State Achiv" sheetId="39" r:id="rId5"/>
    <sheet name="Branch Net" sheetId="22" r:id="rId6"/>
    <sheet name="Banking Pro" sheetId="30" r:id="rId7"/>
    <sheet name="Bank CD" sheetId="1" r:id="rId8"/>
    <sheet name="Dist CD" sheetId="4" r:id="rId9"/>
    <sheet name="Business" sheetId="5" r:id="rId10"/>
    <sheet name="Seg ADV" sheetId="18" r:id="rId11"/>
    <sheet name="Total Prio" sheetId="6" r:id="rId12"/>
    <sheet name="Crop" sheetId="19" r:id="rId13"/>
    <sheet name="Details Agri" sheetId="37" r:id="rId14"/>
    <sheet name="Agri" sheetId="7" r:id="rId15"/>
    <sheet name="Prio MSME" sheetId="8" r:id="rId16"/>
    <sheet name="Other Prio" sheetId="9" r:id="rId17"/>
    <sheet name="KCC" sheetId="11" r:id="rId18"/>
    <sheet name="MSME" sheetId="12" r:id="rId19"/>
    <sheet name="Housing" sheetId="13" r:id="rId20"/>
    <sheet name="Education" sheetId="14" r:id="rId21"/>
    <sheet name="Weaker" sheetId="20" r:id="rId22"/>
    <sheet name="Minority" sheetId="10" r:id="rId23"/>
    <sheet name="Tea" sheetId="15" r:id="rId24"/>
    <sheet name="SHG" sheetId="16" r:id="rId25"/>
    <sheet name="No Frill" sheetId="17" r:id="rId26"/>
    <sheet name="PMEGP" sheetId="21" r:id="rId27"/>
    <sheet name="PMEGP REC" sheetId="24" r:id="rId28"/>
    <sheet name="Bakijai" sheetId="25" r:id="rId29"/>
    <sheet name="Mudra" sheetId="26" r:id="rId30"/>
    <sheet name="SSS" sheetId="27" r:id="rId31"/>
    <sheet name="SUI" sheetId="45" r:id="rId32"/>
    <sheet name="NULM" sheetId="46" r:id="rId33"/>
    <sheet name="Digitisation" sheetId="47" r:id="rId34"/>
    <sheet name="DATA SEEDINGS" sheetId="48" r:id="rId35"/>
    <sheet name="NRLM" sheetId="49" r:id="rId36"/>
    <sheet name="ACP Target" sheetId="32" r:id="rId37"/>
    <sheet name="ACP SUB SEC Achive" sheetId="40" r:id="rId38"/>
    <sheet name="Per ACP Achiv" sheetId="33" r:id="rId39"/>
    <sheet name="FLC" sheetId="38" r:id="rId40"/>
    <sheet name="DCC" sheetId="44" r:id="rId41"/>
  </sheets>
  <externalReferences>
    <externalReference r:id="rId42"/>
  </externalReferences>
  <definedNames>
    <definedName name="_xlnm._FilterDatabase" localSheetId="36" hidden="1">'ACP Target'!#REF!</definedName>
    <definedName name="_xlnm._FilterDatabase" localSheetId="13" hidden="1">[1]Sheet2!$H$20:$N$20</definedName>
    <definedName name="_xlnm._FilterDatabase" localSheetId="11" hidden="1">#REF!</definedName>
    <definedName name="_xlnm._FilterDatabase" localSheetId="21" hidden="1">#REF!</definedName>
    <definedName name="_xlnm.Print_Area" localSheetId="35">NRLM!$A$1:$G$35</definedName>
  </definedNames>
  <calcPr calcId="124519"/>
</workbook>
</file>

<file path=xl/calcChain.xml><?xml version="1.0" encoding="utf-8"?>
<calcChain xmlns="http://schemas.openxmlformats.org/spreadsheetml/2006/main">
  <c r="C36" i="33"/>
  <c r="C22"/>
  <c r="G38" i="18"/>
  <c r="A41" i="31"/>
  <c r="A42"/>
  <c r="A43"/>
  <c r="F9" i="39"/>
  <c r="F10"/>
  <c r="E7" i="5"/>
  <c r="D34" i="46" l="1"/>
  <c r="E34"/>
  <c r="F34"/>
  <c r="G34"/>
  <c r="H34"/>
  <c r="D32"/>
  <c r="E32"/>
  <c r="F32"/>
  <c r="G32"/>
  <c r="H32"/>
  <c r="F35"/>
  <c r="D35"/>
  <c r="G35"/>
  <c r="H35"/>
  <c r="D30"/>
  <c r="E30"/>
  <c r="F30"/>
  <c r="G30"/>
  <c r="H30"/>
  <c r="D21"/>
  <c r="E21"/>
  <c r="F21"/>
  <c r="G21"/>
  <c r="H21"/>
  <c r="C34"/>
  <c r="C32"/>
  <c r="C30"/>
  <c r="C21"/>
  <c r="E35" l="1"/>
  <c r="C35"/>
  <c r="F30" i="1" l="1"/>
  <c r="F20"/>
  <c r="A6" i="32"/>
  <c r="A7"/>
  <c r="A8"/>
  <c r="A9"/>
  <c r="A10"/>
  <c r="A11"/>
  <c r="A12"/>
  <c r="A13"/>
  <c r="A14"/>
  <c r="A15"/>
  <c r="A16"/>
  <c r="A17"/>
  <c r="A18"/>
  <c r="A19"/>
  <c r="AA9" i="10" l="1"/>
  <c r="AB9"/>
  <c r="AC9"/>
  <c r="AD9"/>
  <c r="I16" i="6"/>
  <c r="D22" i="25"/>
  <c r="E22"/>
  <c r="F22"/>
  <c r="G22"/>
  <c r="H22"/>
  <c r="I22"/>
  <c r="J22"/>
  <c r="C22"/>
  <c r="E35"/>
  <c r="D33"/>
  <c r="E33"/>
  <c r="F33"/>
  <c r="F35" s="1"/>
  <c r="G33"/>
  <c r="G35" s="1"/>
  <c r="H33"/>
  <c r="H35" s="1"/>
  <c r="I33"/>
  <c r="J33"/>
  <c r="C33"/>
  <c r="J35" l="1"/>
  <c r="D35"/>
  <c r="C35"/>
  <c r="I35"/>
  <c r="M24" i="18"/>
  <c r="M25"/>
  <c r="M26"/>
  <c r="M27"/>
  <c r="M28"/>
  <c r="M29"/>
  <c r="L25"/>
  <c r="L26"/>
  <c r="L27"/>
  <c r="L28"/>
  <c r="L29"/>
  <c r="L30"/>
  <c r="F7" i="4"/>
  <c r="J30" i="6"/>
  <c r="J3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I24" s="1"/>
  <c r="H25"/>
  <c r="H26"/>
  <c r="H27"/>
  <c r="H28"/>
  <c r="H29"/>
  <c r="H30"/>
  <c r="H31"/>
  <c r="H32"/>
  <c r="H33"/>
  <c r="H36"/>
  <c r="H37"/>
  <c r="E30"/>
  <c r="F30"/>
  <c r="F7" i="1"/>
  <c r="D22" i="15"/>
  <c r="E22"/>
  <c r="F22"/>
  <c r="C22"/>
  <c r="J22" i="18"/>
  <c r="C30" i="6"/>
  <c r="D30"/>
  <c r="K29"/>
  <c r="K28"/>
  <c r="K27"/>
  <c r="K26"/>
  <c r="I26"/>
  <c r="G26"/>
  <c r="K25"/>
  <c r="K24"/>
  <c r="G24"/>
  <c r="K22"/>
  <c r="D9" i="37"/>
  <c r="J30" i="9" l="1"/>
  <c r="F30"/>
  <c r="D30"/>
  <c r="E30"/>
  <c r="G30" s="1"/>
  <c r="C30"/>
  <c r="J21"/>
  <c r="F21"/>
  <c r="D21"/>
  <c r="K21" s="1"/>
  <c r="E21"/>
  <c r="G21" s="1"/>
  <c r="C21"/>
  <c r="K6"/>
  <c r="K8"/>
  <c r="K9"/>
  <c r="K10"/>
  <c r="K11"/>
  <c r="K13"/>
  <c r="K14"/>
  <c r="K15"/>
  <c r="K16"/>
  <c r="K17"/>
  <c r="K18"/>
  <c r="K20"/>
  <c r="K22"/>
  <c r="K24"/>
  <c r="K30"/>
  <c r="K31"/>
  <c r="K32"/>
  <c r="K33"/>
  <c r="K34"/>
  <c r="I8"/>
  <c r="I9"/>
  <c r="I11"/>
  <c r="I14"/>
  <c r="I16"/>
  <c r="I18"/>
  <c r="I22"/>
  <c r="I24"/>
  <c r="G8"/>
  <c r="G9"/>
  <c r="G11"/>
  <c r="G14"/>
  <c r="G16"/>
  <c r="G18"/>
  <c r="G22"/>
  <c r="G24"/>
  <c r="G6"/>
  <c r="C35"/>
  <c r="F17" i="22" l="1"/>
  <c r="E22" i="33"/>
  <c r="E31"/>
  <c r="E33"/>
  <c r="E35"/>
  <c r="U31" i="40"/>
  <c r="U33"/>
  <c r="O31"/>
  <c r="O33"/>
  <c r="L5"/>
  <c r="L6"/>
  <c r="L8"/>
  <c r="L9"/>
  <c r="L10"/>
  <c r="L11"/>
  <c r="L12"/>
  <c r="L13"/>
  <c r="L14"/>
  <c r="L15"/>
  <c r="L16"/>
  <c r="L17"/>
  <c r="L18"/>
  <c r="L19"/>
  <c r="L20"/>
  <c r="E36" i="33" l="1"/>
  <c r="R7" i="26" l="1"/>
  <c r="R8"/>
  <c r="R9"/>
  <c r="R10"/>
  <c r="R11"/>
  <c r="R12"/>
  <c r="R13"/>
  <c r="R14"/>
  <c r="R15"/>
  <c r="R16"/>
  <c r="R17"/>
  <c r="R18"/>
  <c r="R19"/>
  <c r="R20"/>
  <c r="R21"/>
  <c r="R23"/>
  <c r="R24"/>
  <c r="R25"/>
  <c r="R26"/>
  <c r="R27"/>
  <c r="R28"/>
  <c r="R29"/>
  <c r="R30"/>
  <c r="R32"/>
  <c r="Q7"/>
  <c r="Q8"/>
  <c r="Q9"/>
  <c r="Q10"/>
  <c r="Q11"/>
  <c r="Q12"/>
  <c r="Q13"/>
  <c r="Q14"/>
  <c r="Q15"/>
  <c r="Q16"/>
  <c r="Q17"/>
  <c r="Q18"/>
  <c r="Q19"/>
  <c r="Q20"/>
  <c r="Q21"/>
  <c r="Q23"/>
  <c r="Q24"/>
  <c r="Q25"/>
  <c r="Q26"/>
  <c r="Q27"/>
  <c r="Q28"/>
  <c r="Q29"/>
  <c r="Q30"/>
  <c r="Q32"/>
  <c r="P7"/>
  <c r="P8"/>
  <c r="P9"/>
  <c r="P10"/>
  <c r="P11"/>
  <c r="P12"/>
  <c r="P13"/>
  <c r="P14"/>
  <c r="P15"/>
  <c r="P16"/>
  <c r="P17"/>
  <c r="P18"/>
  <c r="P19"/>
  <c r="P20"/>
  <c r="P21"/>
  <c r="P23"/>
  <c r="P24"/>
  <c r="P25"/>
  <c r="P26"/>
  <c r="P27"/>
  <c r="P28"/>
  <c r="P29"/>
  <c r="P30"/>
  <c r="P32"/>
  <c r="O7"/>
  <c r="O8"/>
  <c r="O9"/>
  <c r="O10"/>
  <c r="O11"/>
  <c r="O12"/>
  <c r="O13"/>
  <c r="O14"/>
  <c r="O15"/>
  <c r="O16"/>
  <c r="O17"/>
  <c r="O18"/>
  <c r="O19"/>
  <c r="O20"/>
  <c r="O21"/>
  <c r="O23"/>
  <c r="O24"/>
  <c r="O25"/>
  <c r="O26"/>
  <c r="O27"/>
  <c r="O28"/>
  <c r="O29"/>
  <c r="O30"/>
  <c r="O32"/>
  <c r="P6"/>
  <c r="Q6"/>
  <c r="R6"/>
  <c r="O6"/>
  <c r="H6" i="24"/>
  <c r="H7"/>
  <c r="H8"/>
  <c r="H9"/>
  <c r="H10"/>
  <c r="H11"/>
  <c r="H12"/>
  <c r="H13"/>
  <c r="H14"/>
  <c r="H15"/>
  <c r="H16"/>
  <c r="H17"/>
  <c r="H18"/>
  <c r="H20"/>
  <c r="H22"/>
  <c r="H23"/>
  <c r="H24"/>
  <c r="H25"/>
  <c r="H26"/>
  <c r="H27"/>
  <c r="H28"/>
  <c r="H29"/>
  <c r="H31"/>
  <c r="H32"/>
  <c r="H33"/>
  <c r="AD8" i="10"/>
  <c r="AD10"/>
  <c r="AD11"/>
  <c r="AD12"/>
  <c r="AD13"/>
  <c r="AD14"/>
  <c r="AD15"/>
  <c r="AD16"/>
  <c r="AD17"/>
  <c r="AD18"/>
  <c r="AD19"/>
  <c r="AD20"/>
  <c r="AD21"/>
  <c r="AD22"/>
  <c r="AD24"/>
  <c r="AD25"/>
  <c r="AD26"/>
  <c r="AD27"/>
  <c r="AD28"/>
  <c r="AD29"/>
  <c r="AD30"/>
  <c r="AD31"/>
  <c r="AD33"/>
  <c r="AD35"/>
  <c r="AC8"/>
  <c r="AC10"/>
  <c r="AC11"/>
  <c r="AC12"/>
  <c r="AC13"/>
  <c r="AC14"/>
  <c r="AC15"/>
  <c r="AC16"/>
  <c r="AC17"/>
  <c r="AC18"/>
  <c r="AC19"/>
  <c r="AC20"/>
  <c r="AC21"/>
  <c r="AC22"/>
  <c r="AC24"/>
  <c r="AC25"/>
  <c r="AC26"/>
  <c r="AC27"/>
  <c r="AC28"/>
  <c r="AC29"/>
  <c r="AC30"/>
  <c r="AC31"/>
  <c r="AC33"/>
  <c r="AC35"/>
  <c r="AB8"/>
  <c r="AB10"/>
  <c r="AB11"/>
  <c r="AB12"/>
  <c r="AB13"/>
  <c r="AB14"/>
  <c r="AB15"/>
  <c r="AB16"/>
  <c r="AB17"/>
  <c r="AB18"/>
  <c r="AB19"/>
  <c r="AB20"/>
  <c r="AB21"/>
  <c r="AB22"/>
  <c r="AB24"/>
  <c r="AB25"/>
  <c r="AB26"/>
  <c r="AB27"/>
  <c r="AB28"/>
  <c r="AB29"/>
  <c r="AB30"/>
  <c r="AB31"/>
  <c r="AB33"/>
  <c r="AB35"/>
  <c r="AA8"/>
  <c r="AA10"/>
  <c r="AA11"/>
  <c r="AA12"/>
  <c r="AA13"/>
  <c r="AA14"/>
  <c r="AA15"/>
  <c r="AA16"/>
  <c r="AA17"/>
  <c r="AA18"/>
  <c r="AA19"/>
  <c r="AA20"/>
  <c r="AA21"/>
  <c r="AA22"/>
  <c r="AA24"/>
  <c r="AA25"/>
  <c r="AA26"/>
  <c r="AA27"/>
  <c r="AA28"/>
  <c r="AA29"/>
  <c r="AA30"/>
  <c r="AA31"/>
  <c r="AA33"/>
  <c r="AA35"/>
  <c r="AB7"/>
  <c r="AC7"/>
  <c r="AD7"/>
  <c r="AA7"/>
  <c r="S9" i="16" l="1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6"/>
  <c r="M37"/>
  <c r="M8"/>
  <c r="L25"/>
  <c r="L26"/>
  <c r="L27"/>
  <c r="L28"/>
  <c r="L29"/>
  <c r="L30"/>
  <c r="L31"/>
  <c r="L32"/>
  <c r="L33"/>
  <c r="L34"/>
  <c r="L36"/>
  <c r="L37"/>
  <c r="L9"/>
  <c r="L10"/>
  <c r="L11"/>
  <c r="L12"/>
  <c r="L13"/>
  <c r="L14"/>
  <c r="L15"/>
  <c r="L16"/>
  <c r="L17"/>
  <c r="L18"/>
  <c r="L19"/>
  <c r="L20"/>
  <c r="L21"/>
  <c r="L22"/>
  <c r="L23"/>
  <c r="L24"/>
  <c r="L8"/>
  <c r="F34" i="37"/>
  <c r="E34"/>
  <c r="F32"/>
  <c r="E32"/>
  <c r="F30"/>
  <c r="E30"/>
  <c r="F21"/>
  <c r="E21"/>
  <c r="H34"/>
  <c r="G34"/>
  <c r="H32"/>
  <c r="G32"/>
  <c r="H30"/>
  <c r="G30"/>
  <c r="H21"/>
  <c r="H36" s="1"/>
  <c r="G21"/>
  <c r="G36" s="1"/>
  <c r="C34" i="7"/>
  <c r="D32"/>
  <c r="C32"/>
  <c r="K31" i="6"/>
  <c r="K33"/>
  <c r="K36"/>
  <c r="K37"/>
  <c r="G6"/>
  <c r="G7"/>
  <c r="G8"/>
  <c r="G9"/>
  <c r="G10"/>
  <c r="G11"/>
  <c r="G12"/>
  <c r="G13"/>
  <c r="G14"/>
  <c r="G16"/>
  <c r="G17"/>
  <c r="G18"/>
  <c r="G20"/>
  <c r="G5"/>
  <c r="K7" i="19"/>
  <c r="K8"/>
  <c r="K9"/>
  <c r="K10"/>
  <c r="K12"/>
  <c r="K14"/>
  <c r="K16"/>
  <c r="K17"/>
  <c r="K18"/>
  <c r="K20"/>
  <c r="K22"/>
  <c r="K24"/>
  <c r="K29"/>
  <c r="K31"/>
  <c r="K33"/>
  <c r="K6" i="6"/>
  <c r="K7"/>
  <c r="K8"/>
  <c r="K9"/>
  <c r="K10"/>
  <c r="K11"/>
  <c r="K12"/>
  <c r="K13"/>
  <c r="K14"/>
  <c r="K15"/>
  <c r="K16"/>
  <c r="K17"/>
  <c r="K18"/>
  <c r="K20"/>
  <c r="K5"/>
  <c r="I6"/>
  <c r="I7"/>
  <c r="I8"/>
  <c r="I9"/>
  <c r="I10"/>
  <c r="I11"/>
  <c r="I12"/>
  <c r="I13"/>
  <c r="I14"/>
  <c r="I17"/>
  <c r="I18"/>
  <c r="I20"/>
  <c r="H5"/>
  <c r="I5" s="1"/>
  <c r="C22" i="18"/>
  <c r="H26" i="5"/>
  <c r="H30"/>
  <c r="H34"/>
  <c r="G30"/>
  <c r="G32"/>
  <c r="H32" s="1"/>
  <c r="G34"/>
  <c r="G37"/>
  <c r="D31"/>
  <c r="E31" s="1"/>
  <c r="C31"/>
  <c r="G23"/>
  <c r="H23" s="1"/>
  <c r="G24"/>
  <c r="H24" s="1"/>
  <c r="G25"/>
  <c r="H25" s="1"/>
  <c r="G26"/>
  <c r="G27"/>
  <c r="H27" s="1"/>
  <c r="G28"/>
  <c r="H28" s="1"/>
  <c r="G29"/>
  <c r="H29" s="1"/>
  <c r="G38"/>
  <c r="E23"/>
  <c r="E24"/>
  <c r="E25"/>
  <c r="E26"/>
  <c r="E27"/>
  <c r="E28"/>
  <c r="E29"/>
  <c r="E30"/>
  <c r="E32"/>
  <c r="E34"/>
  <c r="F32" i="1"/>
  <c r="F34"/>
  <c r="F35"/>
  <c r="E35"/>
  <c r="D35"/>
  <c r="E33"/>
  <c r="D33"/>
  <c r="D25" i="38"/>
  <c r="C25"/>
  <c r="N12" i="33"/>
  <c r="N6"/>
  <c r="N7"/>
  <c r="N8"/>
  <c r="N9"/>
  <c r="N10"/>
  <c r="N11"/>
  <c r="N13"/>
  <c r="N14"/>
  <c r="N15"/>
  <c r="N16"/>
  <c r="N17"/>
  <c r="N18"/>
  <c r="N19"/>
  <c r="N20"/>
  <c r="N21"/>
  <c r="N23"/>
  <c r="N24"/>
  <c r="N25"/>
  <c r="N26"/>
  <c r="N27"/>
  <c r="N28"/>
  <c r="O28" s="1"/>
  <c r="N29"/>
  <c r="N30"/>
  <c r="N31"/>
  <c r="N32"/>
  <c r="N33"/>
  <c r="N34"/>
  <c r="N35"/>
  <c r="U6" i="40"/>
  <c r="U7"/>
  <c r="U8"/>
  <c r="U9"/>
  <c r="U10"/>
  <c r="U11"/>
  <c r="U12"/>
  <c r="U13"/>
  <c r="U14"/>
  <c r="U15"/>
  <c r="U16"/>
  <c r="U17"/>
  <c r="U18"/>
  <c r="U20"/>
  <c r="U22"/>
  <c r="U23"/>
  <c r="U24"/>
  <c r="U25"/>
  <c r="U26"/>
  <c r="U27"/>
  <c r="U28"/>
  <c r="U29"/>
  <c r="U5"/>
  <c r="O6"/>
  <c r="O8"/>
  <c r="O9"/>
  <c r="O10"/>
  <c r="O11"/>
  <c r="O12"/>
  <c r="O13"/>
  <c r="O14"/>
  <c r="O15"/>
  <c r="O16"/>
  <c r="O17"/>
  <c r="O18"/>
  <c r="O20"/>
  <c r="O22"/>
  <c r="O23"/>
  <c r="O24"/>
  <c r="O25"/>
  <c r="O26"/>
  <c r="O27"/>
  <c r="O28"/>
  <c r="O29"/>
  <c r="O5"/>
  <c r="F34" i="27" l="1"/>
  <c r="E34"/>
  <c r="D34"/>
  <c r="C34"/>
  <c r="F32"/>
  <c r="E32"/>
  <c r="D32"/>
  <c r="C32"/>
  <c r="D30"/>
  <c r="E30"/>
  <c r="F30"/>
  <c r="C30"/>
  <c r="D21"/>
  <c r="E21"/>
  <c r="F21"/>
  <c r="C21"/>
  <c r="O6" i="33"/>
  <c r="M6"/>
  <c r="L22" i="40"/>
  <c r="L23"/>
  <c r="L24"/>
  <c r="L25"/>
  <c r="L26"/>
  <c r="L27"/>
  <c r="L28"/>
  <c r="L29"/>
  <c r="H6" i="30" l="1"/>
  <c r="C22" i="5"/>
  <c r="F22"/>
  <c r="G13"/>
  <c r="D22"/>
  <c r="D22" i="1"/>
  <c r="E22"/>
  <c r="C22"/>
  <c r="A21"/>
  <c r="M7" i="18"/>
  <c r="M6"/>
  <c r="J33"/>
  <c r="G22" i="5" l="1"/>
  <c r="H22" s="1"/>
  <c r="F6" i="22"/>
  <c r="F7"/>
  <c r="F8"/>
  <c r="F9"/>
  <c r="F10"/>
  <c r="F11"/>
  <c r="F12"/>
  <c r="F14"/>
  <c r="F15"/>
  <c r="F16"/>
  <c r="F18"/>
  <c r="F19"/>
  <c r="F20"/>
  <c r="F21"/>
  <c r="F23"/>
  <c r="F24"/>
  <c r="F25"/>
  <c r="F26"/>
  <c r="F27"/>
  <c r="F28"/>
  <c r="F29"/>
  <c r="F30"/>
  <c r="F13"/>
  <c r="F32"/>
  <c r="F34"/>
  <c r="D31"/>
  <c r="C31"/>
  <c r="F24" i="1" l="1"/>
  <c r="F25"/>
  <c r="F26"/>
  <c r="F27"/>
  <c r="F28"/>
  <c r="F29"/>
  <c r="E31" i="22"/>
  <c r="F31" s="1"/>
  <c r="G31"/>
  <c r="H31"/>
  <c r="I31"/>
  <c r="J31"/>
  <c r="K31"/>
  <c r="D35"/>
  <c r="E35"/>
  <c r="G35"/>
  <c r="H35"/>
  <c r="I35"/>
  <c r="J35"/>
  <c r="K35"/>
  <c r="D33"/>
  <c r="E33"/>
  <c r="G33"/>
  <c r="H33"/>
  <c r="I33"/>
  <c r="J33"/>
  <c r="K33"/>
  <c r="C35"/>
  <c r="C33"/>
  <c r="D22"/>
  <c r="E22"/>
  <c r="G22"/>
  <c r="H22"/>
  <c r="I22"/>
  <c r="J22"/>
  <c r="K22"/>
  <c r="C22"/>
  <c r="F5"/>
  <c r="N22" i="33"/>
  <c r="G35"/>
  <c r="J35"/>
  <c r="M35"/>
  <c r="N36" l="1"/>
  <c r="F35" i="22"/>
  <c r="F22"/>
  <c r="F33"/>
  <c r="J36"/>
  <c r="E36"/>
  <c r="K36"/>
  <c r="G36"/>
  <c r="C36"/>
  <c r="H36"/>
  <c r="I36"/>
  <c r="D36"/>
  <c r="D32" i="40"/>
  <c r="E32"/>
  <c r="F32"/>
  <c r="G32"/>
  <c r="H32"/>
  <c r="I32"/>
  <c r="J32"/>
  <c r="K32"/>
  <c r="M32"/>
  <c r="O32" s="1"/>
  <c r="N32"/>
  <c r="P32"/>
  <c r="Q32"/>
  <c r="R32"/>
  <c r="S32"/>
  <c r="T32"/>
  <c r="C32"/>
  <c r="L32" s="1"/>
  <c r="D30"/>
  <c r="E30"/>
  <c r="F30"/>
  <c r="G30"/>
  <c r="H30"/>
  <c r="I30"/>
  <c r="J30"/>
  <c r="K30"/>
  <c r="M30"/>
  <c r="O30" s="1"/>
  <c r="N30"/>
  <c r="P30"/>
  <c r="Q30"/>
  <c r="R30"/>
  <c r="S30"/>
  <c r="T30"/>
  <c r="C30"/>
  <c r="D21"/>
  <c r="E21"/>
  <c r="F21"/>
  <c r="G21"/>
  <c r="H21"/>
  <c r="I21"/>
  <c r="J21"/>
  <c r="K21"/>
  <c r="M21"/>
  <c r="O21" s="1"/>
  <c r="N21"/>
  <c r="P21"/>
  <c r="Q21"/>
  <c r="R21"/>
  <c r="S21"/>
  <c r="T21"/>
  <c r="C21"/>
  <c r="Q37" i="16"/>
  <c r="P37"/>
  <c r="O37"/>
  <c r="N37"/>
  <c r="K37"/>
  <c r="J37"/>
  <c r="I37"/>
  <c r="H37"/>
  <c r="G37"/>
  <c r="F37"/>
  <c r="E37"/>
  <c r="D37"/>
  <c r="C37"/>
  <c r="Q35"/>
  <c r="P35"/>
  <c r="O35"/>
  <c r="N35"/>
  <c r="K35"/>
  <c r="M35" s="1"/>
  <c r="J35"/>
  <c r="L35" s="1"/>
  <c r="I35"/>
  <c r="H35"/>
  <c r="G35"/>
  <c r="F35"/>
  <c r="E35"/>
  <c r="D35"/>
  <c r="C35"/>
  <c r="Q33"/>
  <c r="P33"/>
  <c r="O33"/>
  <c r="N33"/>
  <c r="K33"/>
  <c r="J33"/>
  <c r="I33"/>
  <c r="H33"/>
  <c r="G33"/>
  <c r="F33"/>
  <c r="E33"/>
  <c r="D33"/>
  <c r="C33"/>
  <c r="Q24"/>
  <c r="Q38" s="1"/>
  <c r="P24"/>
  <c r="P38" s="1"/>
  <c r="O24"/>
  <c r="N24"/>
  <c r="K24"/>
  <c r="J24"/>
  <c r="J38" s="1"/>
  <c r="L38" s="1"/>
  <c r="I24"/>
  <c r="I38" s="1"/>
  <c r="H24"/>
  <c r="H38" s="1"/>
  <c r="G24"/>
  <c r="F24"/>
  <c r="F38" s="1"/>
  <c r="E24"/>
  <c r="E38" s="1"/>
  <c r="D24"/>
  <c r="C24"/>
  <c r="A23"/>
  <c r="A22"/>
  <c r="A21"/>
  <c r="A20"/>
  <c r="A19"/>
  <c r="A18"/>
  <c r="A17"/>
  <c r="A16"/>
  <c r="A15"/>
  <c r="A14"/>
  <c r="A13"/>
  <c r="A12"/>
  <c r="A11"/>
  <c r="A10"/>
  <c r="A9"/>
  <c r="A8"/>
  <c r="G6" i="24"/>
  <c r="G9"/>
  <c r="G10"/>
  <c r="G11"/>
  <c r="G12"/>
  <c r="G17"/>
  <c r="G18"/>
  <c r="G20"/>
  <c r="G24"/>
  <c r="G26"/>
  <c r="H5"/>
  <c r="G38" i="16" l="1"/>
  <c r="U32" i="40"/>
  <c r="U30"/>
  <c r="L30"/>
  <c r="O38" i="16"/>
  <c r="N38"/>
  <c r="K38"/>
  <c r="M38" s="1"/>
  <c r="D38"/>
  <c r="C38"/>
  <c r="U21" i="40"/>
  <c r="L21"/>
  <c r="F36" i="22"/>
  <c r="N35" i="12" l="1"/>
  <c r="M35"/>
  <c r="L35"/>
  <c r="K35"/>
  <c r="J35"/>
  <c r="I35"/>
  <c r="H35"/>
  <c r="G35"/>
  <c r="F35"/>
  <c r="R35" s="1"/>
  <c r="E35"/>
  <c r="D35"/>
  <c r="C35"/>
  <c r="R34"/>
  <c r="Q34"/>
  <c r="Q35" s="1"/>
  <c r="P34"/>
  <c r="P35" s="1"/>
  <c r="O34"/>
  <c r="O35" s="1"/>
  <c r="N33"/>
  <c r="M33"/>
  <c r="L33"/>
  <c r="K33"/>
  <c r="J33"/>
  <c r="I33"/>
  <c r="H33"/>
  <c r="G33"/>
  <c r="F33"/>
  <c r="R33" s="1"/>
  <c r="E33"/>
  <c r="D33"/>
  <c r="C33"/>
  <c r="R32"/>
  <c r="Q32"/>
  <c r="Q33" s="1"/>
  <c r="P32"/>
  <c r="P33" s="1"/>
  <c r="O32"/>
  <c r="O33" s="1"/>
  <c r="N31"/>
  <c r="M31"/>
  <c r="L31"/>
  <c r="K31"/>
  <c r="J31"/>
  <c r="I31"/>
  <c r="H31"/>
  <c r="G31"/>
  <c r="F31"/>
  <c r="R31" s="1"/>
  <c r="E31"/>
  <c r="D31"/>
  <c r="C31"/>
  <c r="R30"/>
  <c r="Q30"/>
  <c r="P30"/>
  <c r="O30"/>
  <c r="R29"/>
  <c r="Q29"/>
  <c r="P29"/>
  <c r="O29"/>
  <c r="R28"/>
  <c r="Q28"/>
  <c r="P28"/>
  <c r="O28"/>
  <c r="R27"/>
  <c r="Q27"/>
  <c r="R26"/>
  <c r="Q26"/>
  <c r="P26"/>
  <c r="O26"/>
  <c r="R25"/>
  <c r="Q25"/>
  <c r="P25"/>
  <c r="O25"/>
  <c r="R24"/>
  <c r="Q24"/>
  <c r="P24"/>
  <c r="O24"/>
  <c r="R23"/>
  <c r="Q23"/>
  <c r="P23"/>
  <c r="O23"/>
  <c r="N22"/>
  <c r="M22"/>
  <c r="L22"/>
  <c r="K22"/>
  <c r="J22"/>
  <c r="I22"/>
  <c r="H22"/>
  <c r="G22"/>
  <c r="F22"/>
  <c r="E22"/>
  <c r="D22"/>
  <c r="C22"/>
  <c r="R21"/>
  <c r="Q21"/>
  <c r="P21"/>
  <c r="O21"/>
  <c r="R20"/>
  <c r="Q20"/>
  <c r="P20"/>
  <c r="O20"/>
  <c r="R19"/>
  <c r="Q19"/>
  <c r="P19"/>
  <c r="O19"/>
  <c r="R18"/>
  <c r="Q18"/>
  <c r="P18"/>
  <c r="O18"/>
  <c r="R17"/>
  <c r="Q17"/>
  <c r="P17"/>
  <c r="O17"/>
  <c r="R16"/>
  <c r="Q16"/>
  <c r="P16"/>
  <c r="O16"/>
  <c r="R15"/>
  <c r="Q15"/>
  <c r="P15"/>
  <c r="O15"/>
  <c r="R14"/>
  <c r="Q14"/>
  <c r="P14"/>
  <c r="O14"/>
  <c r="R13"/>
  <c r="Q13"/>
  <c r="P13"/>
  <c r="O13"/>
  <c r="R12"/>
  <c r="Q12"/>
  <c r="P12"/>
  <c r="O12"/>
  <c r="R11"/>
  <c r="Q11"/>
  <c r="P11"/>
  <c r="O11"/>
  <c r="R10"/>
  <c r="Q10"/>
  <c r="P10"/>
  <c r="O10"/>
  <c r="R9"/>
  <c r="Q9"/>
  <c r="P9"/>
  <c r="O9"/>
  <c r="R8"/>
  <c r="Q8"/>
  <c r="P8"/>
  <c r="O8"/>
  <c r="R7"/>
  <c r="Q7"/>
  <c r="P7"/>
  <c r="O7"/>
  <c r="R6"/>
  <c r="R22" s="1"/>
  <c r="Q6"/>
  <c r="Q22" s="1"/>
  <c r="P6"/>
  <c r="P22" s="1"/>
  <c r="O6"/>
  <c r="F35" i="15"/>
  <c r="F36" s="1"/>
  <c r="E35"/>
  <c r="D35"/>
  <c r="D36" s="1"/>
  <c r="C35"/>
  <c r="F33"/>
  <c r="E33"/>
  <c r="D33"/>
  <c r="C33"/>
  <c r="F31"/>
  <c r="E31"/>
  <c r="D31"/>
  <c r="C31"/>
  <c r="E36"/>
  <c r="C36"/>
  <c r="R36" i="12" l="1"/>
  <c r="F36"/>
  <c r="J36"/>
  <c r="N36"/>
  <c r="E36"/>
  <c r="I36"/>
  <c r="M36"/>
  <c r="Q31"/>
  <c r="O31"/>
  <c r="H36"/>
  <c r="L36"/>
  <c r="P31"/>
  <c r="O22"/>
  <c r="D36"/>
  <c r="G36"/>
  <c r="K36"/>
  <c r="C36"/>
  <c r="K34" i="24"/>
  <c r="J34"/>
  <c r="I34"/>
  <c r="F34"/>
  <c r="E34"/>
  <c r="D34"/>
  <c r="C34"/>
  <c r="C32"/>
  <c r="J30"/>
  <c r="I30"/>
  <c r="F30"/>
  <c r="E30"/>
  <c r="H30" s="1"/>
  <c r="D30"/>
  <c r="C30"/>
  <c r="K26"/>
  <c r="K25"/>
  <c r="K24"/>
  <c r="J21"/>
  <c r="I21"/>
  <c r="F21"/>
  <c r="E21"/>
  <c r="D21"/>
  <c r="C21"/>
  <c r="K20"/>
  <c r="K18"/>
  <c r="K17"/>
  <c r="K12"/>
  <c r="K11"/>
  <c r="K10"/>
  <c r="K9"/>
  <c r="K6"/>
  <c r="K5"/>
  <c r="H35" i="20"/>
  <c r="G35"/>
  <c r="F35"/>
  <c r="E35"/>
  <c r="D35"/>
  <c r="C35"/>
  <c r="J34"/>
  <c r="J35" s="1"/>
  <c r="I34"/>
  <c r="I35" s="1"/>
  <c r="H33"/>
  <c r="G33"/>
  <c r="F33"/>
  <c r="E33"/>
  <c r="D33"/>
  <c r="C33"/>
  <c r="J32"/>
  <c r="J33" s="1"/>
  <c r="I32"/>
  <c r="I33" s="1"/>
  <c r="H31"/>
  <c r="G31"/>
  <c r="F31"/>
  <c r="E31"/>
  <c r="D31"/>
  <c r="C31"/>
  <c r="J30"/>
  <c r="I30"/>
  <c r="J29"/>
  <c r="I29"/>
  <c r="J28"/>
  <c r="I28"/>
  <c r="J27"/>
  <c r="I27"/>
  <c r="J26"/>
  <c r="I26"/>
  <c r="J25"/>
  <c r="I25"/>
  <c r="J24"/>
  <c r="I24"/>
  <c r="J23"/>
  <c r="I23"/>
  <c r="H22"/>
  <c r="H36" s="1"/>
  <c r="G22"/>
  <c r="G36" s="1"/>
  <c r="F22"/>
  <c r="E22"/>
  <c r="D22"/>
  <c r="C22"/>
  <c r="J21"/>
  <c r="I21"/>
  <c r="A21"/>
  <c r="J20"/>
  <c r="I20"/>
  <c r="A20"/>
  <c r="J19"/>
  <c r="I19"/>
  <c r="A19"/>
  <c r="J18"/>
  <c r="I18"/>
  <c r="A18"/>
  <c r="J17"/>
  <c r="I17"/>
  <c r="A17"/>
  <c r="J16"/>
  <c r="I16"/>
  <c r="A16"/>
  <c r="J15"/>
  <c r="I15"/>
  <c r="A15"/>
  <c r="J14"/>
  <c r="I14"/>
  <c r="A14"/>
  <c r="J13"/>
  <c r="I13"/>
  <c r="A13"/>
  <c r="J12"/>
  <c r="I12"/>
  <c r="A12"/>
  <c r="J11"/>
  <c r="I11"/>
  <c r="A11"/>
  <c r="J10"/>
  <c r="I10"/>
  <c r="A10"/>
  <c r="J9"/>
  <c r="I9"/>
  <c r="A9"/>
  <c r="J8"/>
  <c r="I8"/>
  <c r="J7"/>
  <c r="I7"/>
  <c r="A7"/>
  <c r="J6"/>
  <c r="I6"/>
  <c r="A6"/>
  <c r="H21" i="24" l="1"/>
  <c r="H34"/>
  <c r="J35"/>
  <c r="C35"/>
  <c r="E35"/>
  <c r="H35" s="1"/>
  <c r="D35"/>
  <c r="G30"/>
  <c r="F35"/>
  <c r="G21"/>
  <c r="P36" i="12"/>
  <c r="Q36"/>
  <c r="O36"/>
  <c r="D36" i="20"/>
  <c r="J31"/>
  <c r="F36"/>
  <c r="E36"/>
  <c r="I31"/>
  <c r="C36"/>
  <c r="I22"/>
  <c r="J22"/>
  <c r="K30" i="24"/>
  <c r="I35"/>
  <c r="K21"/>
  <c r="Z36" i="10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AD36" s="1"/>
  <c r="E36"/>
  <c r="AC36" s="1"/>
  <c r="D36"/>
  <c r="AB36" s="1"/>
  <c r="C36"/>
  <c r="AA36" s="1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AD34" s="1"/>
  <c r="E34"/>
  <c r="AC34" s="1"/>
  <c r="D34"/>
  <c r="AB34" s="1"/>
  <c r="C34"/>
  <c r="AA34" s="1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D32" s="1"/>
  <c r="E32"/>
  <c r="AC32" s="1"/>
  <c r="D32"/>
  <c r="AB32" s="1"/>
  <c r="C32"/>
  <c r="AA32" s="1"/>
  <c r="Z23"/>
  <c r="Z37" s="1"/>
  <c r="Y23"/>
  <c r="Y37" s="1"/>
  <c r="X23"/>
  <c r="X37" s="1"/>
  <c r="W23"/>
  <c r="W37" s="1"/>
  <c r="V23"/>
  <c r="V37" s="1"/>
  <c r="U23"/>
  <c r="U37" s="1"/>
  <c r="T23"/>
  <c r="T37" s="1"/>
  <c r="S23"/>
  <c r="S37" s="1"/>
  <c r="R23"/>
  <c r="Q23"/>
  <c r="Q37" s="1"/>
  <c r="P23"/>
  <c r="P37" s="1"/>
  <c r="O23"/>
  <c r="O37" s="1"/>
  <c r="N23"/>
  <c r="N37" s="1"/>
  <c r="M23"/>
  <c r="M37" s="1"/>
  <c r="L23"/>
  <c r="L37" s="1"/>
  <c r="K23"/>
  <c r="K37" s="1"/>
  <c r="J23"/>
  <c r="J37" s="1"/>
  <c r="I23"/>
  <c r="I37" s="1"/>
  <c r="H23"/>
  <c r="G23"/>
  <c r="G37" s="1"/>
  <c r="F23"/>
  <c r="E23"/>
  <c r="D23"/>
  <c r="C23"/>
  <c r="A22"/>
  <c r="A21"/>
  <c r="A20"/>
  <c r="A19"/>
  <c r="A18"/>
  <c r="A17"/>
  <c r="A16"/>
  <c r="A15"/>
  <c r="A14"/>
  <c r="A13"/>
  <c r="A12"/>
  <c r="A11"/>
  <c r="A10"/>
  <c r="A9"/>
  <c r="A8"/>
  <c r="A7"/>
  <c r="G35" i="11"/>
  <c r="F35"/>
  <c r="E35"/>
  <c r="D35"/>
  <c r="G33"/>
  <c r="F33"/>
  <c r="E33"/>
  <c r="D33"/>
  <c r="G31"/>
  <c r="F31"/>
  <c r="E31"/>
  <c r="D31"/>
  <c r="G22"/>
  <c r="F22"/>
  <c r="E22"/>
  <c r="D22"/>
  <c r="D36" s="1"/>
  <c r="D22" i="17"/>
  <c r="E22"/>
  <c r="F22"/>
  <c r="C22"/>
  <c r="D35"/>
  <c r="C35"/>
  <c r="D33"/>
  <c r="C33"/>
  <c r="N33" i="26"/>
  <c r="M33"/>
  <c r="L33"/>
  <c r="K33"/>
  <c r="J33"/>
  <c r="I33"/>
  <c r="H33"/>
  <c r="G33"/>
  <c r="F33"/>
  <c r="R33" s="1"/>
  <c r="E33"/>
  <c r="Q33" s="1"/>
  <c r="D33"/>
  <c r="P33" s="1"/>
  <c r="C33"/>
  <c r="O33" s="1"/>
  <c r="N31"/>
  <c r="M31"/>
  <c r="L31"/>
  <c r="K31"/>
  <c r="J31"/>
  <c r="I31"/>
  <c r="H31"/>
  <c r="G31"/>
  <c r="F31"/>
  <c r="R31" s="1"/>
  <c r="E31"/>
  <c r="Q31" s="1"/>
  <c r="D31"/>
  <c r="P31" s="1"/>
  <c r="C31"/>
  <c r="O31" s="1"/>
  <c r="N22"/>
  <c r="N34" s="1"/>
  <c r="M22"/>
  <c r="M34" s="1"/>
  <c r="L22"/>
  <c r="L34" s="1"/>
  <c r="K22"/>
  <c r="K34" s="1"/>
  <c r="J22"/>
  <c r="J34" s="1"/>
  <c r="I22"/>
  <c r="I34" s="1"/>
  <c r="H22"/>
  <c r="H34" s="1"/>
  <c r="G22"/>
  <c r="G34" s="1"/>
  <c r="F22"/>
  <c r="E22"/>
  <c r="D22"/>
  <c r="C22"/>
  <c r="A21"/>
  <c r="A20"/>
  <c r="A19"/>
  <c r="A18"/>
  <c r="A17"/>
  <c r="A16"/>
  <c r="A15"/>
  <c r="A14"/>
  <c r="A13"/>
  <c r="A12"/>
  <c r="A11"/>
  <c r="A10"/>
  <c r="A9"/>
  <c r="A8"/>
  <c r="A7"/>
  <c r="A6"/>
  <c r="E37" i="10" l="1"/>
  <c r="AC37" s="1"/>
  <c r="AC23"/>
  <c r="D37"/>
  <c r="AB23"/>
  <c r="C37"/>
  <c r="AA37" s="1"/>
  <c r="AA23"/>
  <c r="F37"/>
  <c r="AD23"/>
  <c r="J36" i="20"/>
  <c r="E34" i="26"/>
  <c r="Q34" s="1"/>
  <c r="Q22"/>
  <c r="D34"/>
  <c r="P34" s="1"/>
  <c r="P22"/>
  <c r="C34"/>
  <c r="O34" s="1"/>
  <c r="O22"/>
  <c r="F34"/>
  <c r="R34" s="1"/>
  <c r="R22"/>
  <c r="K35" i="24"/>
  <c r="G35"/>
  <c r="R37" i="10"/>
  <c r="H37"/>
  <c r="G36" i="11"/>
  <c r="E36"/>
  <c r="F36"/>
  <c r="I36" i="20"/>
  <c r="J8" i="13"/>
  <c r="J9"/>
  <c r="J10"/>
  <c r="J11"/>
  <c r="J12"/>
  <c r="J13"/>
  <c r="J14"/>
  <c r="J15"/>
  <c r="J16"/>
  <c r="J17"/>
  <c r="J18"/>
  <c r="J19"/>
  <c r="J20"/>
  <c r="J21"/>
  <c r="J22"/>
  <c r="J24"/>
  <c r="J25"/>
  <c r="J26"/>
  <c r="J27"/>
  <c r="J28"/>
  <c r="J29"/>
  <c r="J30"/>
  <c r="J31"/>
  <c r="J33"/>
  <c r="J35"/>
  <c r="J7"/>
  <c r="I8"/>
  <c r="I9"/>
  <c r="I10"/>
  <c r="I11"/>
  <c r="I12"/>
  <c r="I13"/>
  <c r="I14"/>
  <c r="I15"/>
  <c r="I16"/>
  <c r="I17"/>
  <c r="I18"/>
  <c r="I19"/>
  <c r="I20"/>
  <c r="I21"/>
  <c r="I22"/>
  <c r="I24"/>
  <c r="I25"/>
  <c r="I26"/>
  <c r="I27"/>
  <c r="I28"/>
  <c r="I29"/>
  <c r="I30"/>
  <c r="I31"/>
  <c r="I33"/>
  <c r="I35"/>
  <c r="I7"/>
  <c r="H34"/>
  <c r="G34"/>
  <c r="F34"/>
  <c r="E34"/>
  <c r="AD37" i="10" l="1"/>
  <c r="AB37"/>
  <c r="J34" i="13"/>
  <c r="I34"/>
  <c r="H33" i="18"/>
  <c r="H31"/>
  <c r="H22"/>
  <c r="D6"/>
  <c r="G33"/>
  <c r="C35"/>
  <c r="C31"/>
  <c r="C33"/>
  <c r="D33" i="5"/>
  <c r="C33"/>
  <c r="K5" i="9"/>
  <c r="H6"/>
  <c r="I6" s="1"/>
  <c r="H7"/>
  <c r="H8"/>
  <c r="H9"/>
  <c r="H10"/>
  <c r="H11"/>
  <c r="H12"/>
  <c r="H13"/>
  <c r="H14"/>
  <c r="H15"/>
  <c r="H16"/>
  <c r="H17"/>
  <c r="H18"/>
  <c r="H20"/>
  <c r="H21"/>
  <c r="I21" s="1"/>
  <c r="H22"/>
  <c r="H23"/>
  <c r="H24"/>
  <c r="H25"/>
  <c r="H26"/>
  <c r="H27"/>
  <c r="H28"/>
  <c r="H29"/>
  <c r="H30"/>
  <c r="I30" s="1"/>
  <c r="H31"/>
  <c r="H32"/>
  <c r="H33"/>
  <c r="H34"/>
  <c r="H5"/>
  <c r="E33" i="5" l="1"/>
  <c r="D35" i="14"/>
  <c r="E35"/>
  <c r="F35"/>
  <c r="G35"/>
  <c r="H35"/>
  <c r="I35"/>
  <c r="J35"/>
  <c r="C35"/>
  <c r="D33"/>
  <c r="E33"/>
  <c r="F33"/>
  <c r="G33"/>
  <c r="H33"/>
  <c r="I33"/>
  <c r="J33"/>
  <c r="C33"/>
  <c r="D31"/>
  <c r="E31"/>
  <c r="F31"/>
  <c r="G31"/>
  <c r="H31"/>
  <c r="I31"/>
  <c r="J31"/>
  <c r="C31"/>
  <c r="D22"/>
  <c r="E22"/>
  <c r="F22"/>
  <c r="G22"/>
  <c r="H22"/>
  <c r="I22"/>
  <c r="J22"/>
  <c r="C22"/>
  <c r="D21" i="8"/>
  <c r="E21"/>
  <c r="F21"/>
  <c r="C21"/>
  <c r="K6"/>
  <c r="K7"/>
  <c r="K8"/>
  <c r="K9"/>
  <c r="K10"/>
  <c r="K11"/>
  <c r="K12"/>
  <c r="K13"/>
  <c r="K14"/>
  <c r="K15"/>
  <c r="K16"/>
  <c r="K17"/>
  <c r="K18"/>
  <c r="K20"/>
  <c r="K21"/>
  <c r="K22"/>
  <c r="K23"/>
  <c r="K24"/>
  <c r="K25"/>
  <c r="K26"/>
  <c r="K29"/>
  <c r="K31"/>
  <c r="K33"/>
  <c r="K35"/>
  <c r="J32"/>
  <c r="K32" s="1"/>
  <c r="J30"/>
  <c r="J21"/>
  <c r="G6"/>
  <c r="G7"/>
  <c r="G8"/>
  <c r="G9"/>
  <c r="G10"/>
  <c r="G11"/>
  <c r="G12"/>
  <c r="G13"/>
  <c r="G14"/>
  <c r="G16"/>
  <c r="G17"/>
  <c r="G18"/>
  <c r="G20"/>
  <c r="G22"/>
  <c r="G24"/>
  <c r="F36"/>
  <c r="D34"/>
  <c r="E34"/>
  <c r="F34"/>
  <c r="J34"/>
  <c r="C34"/>
  <c r="D32"/>
  <c r="E32"/>
  <c r="F32"/>
  <c r="C32"/>
  <c r="D30"/>
  <c r="E30"/>
  <c r="F30"/>
  <c r="C30"/>
  <c r="J32" i="7"/>
  <c r="J30"/>
  <c r="K5" i="19"/>
  <c r="H6"/>
  <c r="H7"/>
  <c r="I7" s="1"/>
  <c r="H8"/>
  <c r="H9"/>
  <c r="I9" s="1"/>
  <c r="H10"/>
  <c r="I10" s="1"/>
  <c r="H11"/>
  <c r="H12"/>
  <c r="H13"/>
  <c r="H14"/>
  <c r="H15"/>
  <c r="H16"/>
  <c r="I16" s="1"/>
  <c r="H17"/>
  <c r="I17" s="1"/>
  <c r="H18"/>
  <c r="I18" s="1"/>
  <c r="H19"/>
  <c r="H20"/>
  <c r="I20" s="1"/>
  <c r="H22"/>
  <c r="H23"/>
  <c r="H24"/>
  <c r="I24" s="1"/>
  <c r="H25"/>
  <c r="H26"/>
  <c r="H27"/>
  <c r="H28"/>
  <c r="H29"/>
  <c r="H31"/>
  <c r="H33"/>
  <c r="H5"/>
  <c r="I5" s="1"/>
  <c r="G7"/>
  <c r="G9"/>
  <c r="G10"/>
  <c r="G16"/>
  <c r="G17"/>
  <c r="G18"/>
  <c r="G20"/>
  <c r="G24"/>
  <c r="D34" i="6"/>
  <c r="D32"/>
  <c r="E32"/>
  <c r="F32"/>
  <c r="J32"/>
  <c r="K32" s="1"/>
  <c r="C32"/>
  <c r="D21"/>
  <c r="G7" i="5"/>
  <c r="E6"/>
  <c r="G6"/>
  <c r="H6" s="1"/>
  <c r="G5"/>
  <c r="E5"/>
  <c r="E31" i="1"/>
  <c r="D31"/>
  <c r="C31"/>
  <c r="A39" i="31"/>
  <c r="A37"/>
  <c r="A40"/>
  <c r="A3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C31" i="11"/>
  <c r="C33"/>
  <c r="O7" i="33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9"/>
  <c r="O30"/>
  <c r="O31"/>
  <c r="O3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 s="1"/>
  <c r="L36"/>
  <c r="L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 s="1"/>
  <c r="I36"/>
  <c r="I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 s="1"/>
  <c r="F36"/>
  <c r="F6"/>
  <c r="D34" i="40"/>
  <c r="D35" s="1"/>
  <c r="E34"/>
  <c r="E35" s="1"/>
  <c r="F34"/>
  <c r="F35" s="1"/>
  <c r="G34"/>
  <c r="G35" s="1"/>
  <c r="H34"/>
  <c r="H35" s="1"/>
  <c r="I34"/>
  <c r="I35" s="1"/>
  <c r="J34"/>
  <c r="J35" s="1"/>
  <c r="K34"/>
  <c r="K35" s="1"/>
  <c r="M34"/>
  <c r="O34" s="1"/>
  <c r="N34"/>
  <c r="N35" s="1"/>
  <c r="P34"/>
  <c r="Q34"/>
  <c r="Q35" s="1"/>
  <c r="R34"/>
  <c r="R35" s="1"/>
  <c r="S34"/>
  <c r="S35" s="1"/>
  <c r="T34"/>
  <c r="T35" s="1"/>
  <c r="C34"/>
  <c r="M7" i="3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6"/>
  <c r="A5" i="32"/>
  <c r="A4"/>
  <c r="T33"/>
  <c r="S33"/>
  <c r="R33"/>
  <c r="Q33"/>
  <c r="P33"/>
  <c r="N33"/>
  <c r="M33"/>
  <c r="K33"/>
  <c r="J33"/>
  <c r="I33"/>
  <c r="H33"/>
  <c r="G33"/>
  <c r="F33"/>
  <c r="E33"/>
  <c r="D33"/>
  <c r="C33"/>
  <c r="U32"/>
  <c r="U33" s="1"/>
  <c r="O32"/>
  <c r="O33" s="1"/>
  <c r="L32"/>
  <c r="L33" s="1"/>
  <c r="T31"/>
  <c r="S31"/>
  <c r="R31"/>
  <c r="Q31"/>
  <c r="P31"/>
  <c r="N31"/>
  <c r="M31"/>
  <c r="K31"/>
  <c r="J31"/>
  <c r="I31"/>
  <c r="H31"/>
  <c r="G31"/>
  <c r="F31"/>
  <c r="E31"/>
  <c r="D31"/>
  <c r="C31"/>
  <c r="U30"/>
  <c r="U31" s="1"/>
  <c r="O30"/>
  <c r="O31" s="1"/>
  <c r="L30"/>
  <c r="L31" s="1"/>
  <c r="T29"/>
  <c r="S29"/>
  <c r="R29"/>
  <c r="Q29"/>
  <c r="P29"/>
  <c r="N29"/>
  <c r="M29"/>
  <c r="K29"/>
  <c r="J29"/>
  <c r="I29"/>
  <c r="H29"/>
  <c r="G29"/>
  <c r="F29"/>
  <c r="E29"/>
  <c r="D29"/>
  <c r="C29"/>
  <c r="U28"/>
  <c r="O28"/>
  <c r="L28"/>
  <c r="V28" s="1"/>
  <c r="U27"/>
  <c r="O27"/>
  <c r="L27"/>
  <c r="U26"/>
  <c r="O26"/>
  <c r="L26"/>
  <c r="U25"/>
  <c r="O25"/>
  <c r="L25"/>
  <c r="U24"/>
  <c r="O24"/>
  <c r="L24"/>
  <c r="U23"/>
  <c r="O23"/>
  <c r="L23"/>
  <c r="U22"/>
  <c r="O22"/>
  <c r="L22"/>
  <c r="U21"/>
  <c r="O21"/>
  <c r="L21"/>
  <c r="T20"/>
  <c r="T34" s="1"/>
  <c r="S20"/>
  <c r="R20"/>
  <c r="Q20"/>
  <c r="P20"/>
  <c r="P34" s="1"/>
  <c r="N20"/>
  <c r="M20"/>
  <c r="K20"/>
  <c r="J20"/>
  <c r="J34" s="1"/>
  <c r="I20"/>
  <c r="H20"/>
  <c r="G20"/>
  <c r="F20"/>
  <c r="F34" s="1"/>
  <c r="E20"/>
  <c r="D20"/>
  <c r="C20"/>
  <c r="U19"/>
  <c r="O19"/>
  <c r="L19"/>
  <c r="U18"/>
  <c r="O18"/>
  <c r="L18"/>
  <c r="U17"/>
  <c r="O17"/>
  <c r="L17"/>
  <c r="U16"/>
  <c r="O16"/>
  <c r="L16"/>
  <c r="U15"/>
  <c r="O15"/>
  <c r="L15"/>
  <c r="U14"/>
  <c r="O14"/>
  <c r="L14"/>
  <c r="U13"/>
  <c r="O13"/>
  <c r="L13"/>
  <c r="U12"/>
  <c r="O12"/>
  <c r="L12"/>
  <c r="U11"/>
  <c r="O11"/>
  <c r="L11"/>
  <c r="U10"/>
  <c r="O10"/>
  <c r="L10"/>
  <c r="U9"/>
  <c r="O9"/>
  <c r="L9"/>
  <c r="U8"/>
  <c r="O8"/>
  <c r="L8"/>
  <c r="U7"/>
  <c r="O7"/>
  <c r="L7"/>
  <c r="U6"/>
  <c r="O6"/>
  <c r="L6"/>
  <c r="U4"/>
  <c r="O4"/>
  <c r="L4"/>
  <c r="D34" l="1"/>
  <c r="H34"/>
  <c r="M34"/>
  <c r="R34"/>
  <c r="O29"/>
  <c r="K30" i="8"/>
  <c r="G21"/>
  <c r="U34" i="40"/>
  <c r="M35"/>
  <c r="O35" s="1"/>
  <c r="P35"/>
  <c r="U35" s="1"/>
  <c r="C35"/>
  <c r="L35" s="1"/>
  <c r="L34"/>
  <c r="E36" i="8"/>
  <c r="J36"/>
  <c r="K34"/>
  <c r="C36"/>
  <c r="G30"/>
  <c r="D36"/>
  <c r="G36"/>
  <c r="O33" i="33"/>
  <c r="O36"/>
  <c r="O34"/>
  <c r="O35" s="1"/>
  <c r="V4" i="32"/>
  <c r="V22"/>
  <c r="V26"/>
  <c r="U20"/>
  <c r="V10"/>
  <c r="V12"/>
  <c r="E34"/>
  <c r="I34"/>
  <c r="N34"/>
  <c r="S34"/>
  <c r="V7"/>
  <c r="V8"/>
  <c r="C34"/>
  <c r="G34"/>
  <c r="K34"/>
  <c r="Q34"/>
  <c r="V6"/>
  <c r="V9"/>
  <c r="V11"/>
  <c r="L29"/>
  <c r="V25"/>
  <c r="O20"/>
  <c r="V14"/>
  <c r="V16"/>
  <c r="V18"/>
  <c r="U29"/>
  <c r="V23"/>
  <c r="V27"/>
  <c r="V13"/>
  <c r="V15"/>
  <c r="V17"/>
  <c r="V19"/>
  <c r="V24"/>
  <c r="L20"/>
  <c r="V21"/>
  <c r="V30"/>
  <c r="V31" s="1"/>
  <c r="V32"/>
  <c r="V33" s="1"/>
  <c r="O34" l="1"/>
  <c r="L34"/>
  <c r="U34"/>
  <c r="K36" i="8"/>
  <c r="D38" i="6"/>
  <c r="K30"/>
  <c r="D35"/>
  <c r="V29" i="32"/>
  <c r="V20"/>
  <c r="V34" l="1"/>
  <c r="I7" i="18" l="1"/>
  <c r="I8"/>
  <c r="I9"/>
  <c r="I10"/>
  <c r="I11"/>
  <c r="I12"/>
  <c r="I13"/>
  <c r="I14"/>
  <c r="I15"/>
  <c r="I16"/>
  <c r="I17"/>
  <c r="I18"/>
  <c r="I19"/>
  <c r="I21"/>
  <c r="I23"/>
  <c r="I25"/>
  <c r="I26"/>
  <c r="I27"/>
  <c r="I30"/>
  <c r="I32"/>
  <c r="I33"/>
  <c r="I34"/>
  <c r="I36"/>
  <c r="I37"/>
  <c r="I6"/>
  <c r="H38"/>
  <c r="E31" i="21"/>
  <c r="F31"/>
  <c r="G31"/>
  <c r="D31"/>
  <c r="D22"/>
  <c r="E22"/>
  <c r="F22"/>
  <c r="G22"/>
  <c r="J31" i="18" l="1"/>
  <c r="E36" i="37" l="1"/>
  <c r="D6"/>
  <c r="D8"/>
  <c r="D10"/>
  <c r="D11"/>
  <c r="D12"/>
  <c r="D13"/>
  <c r="D14"/>
  <c r="D15"/>
  <c r="D16"/>
  <c r="D17"/>
  <c r="D18"/>
  <c r="D19"/>
  <c r="D20"/>
  <c r="D22"/>
  <c r="D23"/>
  <c r="D24"/>
  <c r="D25"/>
  <c r="D26"/>
  <c r="D27"/>
  <c r="D28"/>
  <c r="D29"/>
  <c r="D31"/>
  <c r="D32"/>
  <c r="D33"/>
  <c r="D5"/>
  <c r="C6"/>
  <c r="C8"/>
  <c r="C9"/>
  <c r="C10"/>
  <c r="C11"/>
  <c r="C12"/>
  <c r="C13"/>
  <c r="C14"/>
  <c r="C15"/>
  <c r="C16"/>
  <c r="C17"/>
  <c r="C18"/>
  <c r="C19"/>
  <c r="C20"/>
  <c r="C22"/>
  <c r="C23"/>
  <c r="C24"/>
  <c r="C25"/>
  <c r="C26"/>
  <c r="C27"/>
  <c r="C28"/>
  <c r="C29"/>
  <c r="C31"/>
  <c r="C32"/>
  <c r="C33"/>
  <c r="C34"/>
  <c r="C5"/>
  <c r="D34"/>
  <c r="D30"/>
  <c r="C30"/>
  <c r="D21"/>
  <c r="C21"/>
  <c r="J30" i="19"/>
  <c r="D30" i="7"/>
  <c r="E30"/>
  <c r="F30"/>
  <c r="C30"/>
  <c r="J21" i="6"/>
  <c r="I30"/>
  <c r="E21"/>
  <c r="F21"/>
  <c r="C21"/>
  <c r="G31" i="18"/>
  <c r="G22"/>
  <c r="I31" l="1"/>
  <c r="G30" i="6"/>
  <c r="I21"/>
  <c r="K21"/>
  <c r="G21"/>
  <c r="I22" i="18"/>
  <c r="E25" i="4" l="1"/>
  <c r="D25"/>
  <c r="D16" i="30"/>
  <c r="E16"/>
  <c r="F16"/>
  <c r="G16"/>
  <c r="C16"/>
  <c r="D14"/>
  <c r="E14"/>
  <c r="F14"/>
  <c r="G14"/>
  <c r="C14"/>
  <c r="D12"/>
  <c r="E12"/>
  <c r="F12"/>
  <c r="G12"/>
  <c r="C12"/>
  <c r="D10"/>
  <c r="E10"/>
  <c r="F10"/>
  <c r="G10"/>
  <c r="C10"/>
  <c r="D8"/>
  <c r="E8"/>
  <c r="F8"/>
  <c r="C8"/>
  <c r="H7"/>
  <c r="H9"/>
  <c r="H11"/>
  <c r="H13"/>
  <c r="H15"/>
  <c r="H16" s="1"/>
  <c r="H5"/>
  <c r="H33" i="7"/>
  <c r="L7" i="18"/>
  <c r="L8"/>
  <c r="L9"/>
  <c r="L10"/>
  <c r="L11"/>
  <c r="L12"/>
  <c r="L13"/>
  <c r="L14"/>
  <c r="L15"/>
  <c r="L16"/>
  <c r="L17"/>
  <c r="L18"/>
  <c r="L19"/>
  <c r="L21"/>
  <c r="L22"/>
  <c r="M8"/>
  <c r="M9"/>
  <c r="M10"/>
  <c r="M11"/>
  <c r="M12"/>
  <c r="M13"/>
  <c r="M14"/>
  <c r="M15"/>
  <c r="M16"/>
  <c r="M17"/>
  <c r="M18"/>
  <c r="M19"/>
  <c r="M20"/>
  <c r="M21"/>
  <c r="M22"/>
  <c r="M23"/>
  <c r="M30"/>
  <c r="M31"/>
  <c r="M32"/>
  <c r="M33"/>
  <c r="M34"/>
  <c r="M36"/>
  <c r="M37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6"/>
  <c r="K37"/>
  <c r="A6" i="27"/>
  <c r="A7"/>
  <c r="A8"/>
  <c r="A9"/>
  <c r="A10"/>
  <c r="A11"/>
  <c r="A12"/>
  <c r="A13"/>
  <c r="A14"/>
  <c r="A15"/>
  <c r="A16"/>
  <c r="A17"/>
  <c r="A18"/>
  <c r="A19"/>
  <c r="A20"/>
  <c r="A5"/>
  <c r="D12" i="18"/>
  <c r="A7" i="14"/>
  <c r="A8"/>
  <c r="A9"/>
  <c r="A10"/>
  <c r="A11"/>
  <c r="A12"/>
  <c r="A13"/>
  <c r="A14"/>
  <c r="A15"/>
  <c r="A16"/>
  <c r="A17"/>
  <c r="A18"/>
  <c r="A19"/>
  <c r="A20"/>
  <c r="A21"/>
  <c r="A6"/>
  <c r="A8" i="13"/>
  <c r="A9"/>
  <c r="A10"/>
  <c r="A11"/>
  <c r="A12"/>
  <c r="A13"/>
  <c r="A14"/>
  <c r="A15"/>
  <c r="A16"/>
  <c r="A17"/>
  <c r="A18"/>
  <c r="A19"/>
  <c r="A20"/>
  <c r="A21"/>
  <c r="A22"/>
  <c r="A7"/>
  <c r="H12" i="30" l="1"/>
  <c r="H14"/>
  <c r="H8"/>
  <c r="H10"/>
  <c r="F15" i="1" l="1"/>
  <c r="A23" i="9"/>
  <c r="A24"/>
  <c r="A25"/>
  <c r="A26"/>
  <c r="A27"/>
  <c r="A28"/>
  <c r="A29"/>
  <c r="A22"/>
  <c r="A20"/>
  <c r="A6"/>
  <c r="A7"/>
  <c r="A8"/>
  <c r="A9"/>
  <c r="A10"/>
  <c r="A11"/>
  <c r="A12"/>
  <c r="A13"/>
  <c r="A14"/>
  <c r="A15"/>
  <c r="A16"/>
  <c r="A17"/>
  <c r="A18"/>
  <c r="A19"/>
  <c r="A5"/>
  <c r="H5" i="8"/>
  <c r="H6"/>
  <c r="I6" s="1"/>
  <c r="D7" i="18"/>
  <c r="D9"/>
  <c r="D10"/>
  <c r="D11"/>
  <c r="D13"/>
  <c r="D14"/>
  <c r="D15"/>
  <c r="D16"/>
  <c r="D17"/>
  <c r="D18"/>
  <c r="D19"/>
  <c r="D20"/>
  <c r="D21"/>
  <c r="D23"/>
  <c r="D24"/>
  <c r="D25"/>
  <c r="D26"/>
  <c r="D27"/>
  <c r="D28"/>
  <c r="D29"/>
  <c r="D30"/>
  <c r="D31"/>
  <c r="D34"/>
  <c r="A18" i="8"/>
  <c r="A19"/>
  <c r="A20"/>
  <c r="A6"/>
  <c r="A7"/>
  <c r="A8"/>
  <c r="A9"/>
  <c r="A10"/>
  <c r="A11"/>
  <c r="A12"/>
  <c r="A13"/>
  <c r="A14"/>
  <c r="A15"/>
  <c r="A16"/>
  <c r="A17"/>
  <c r="A5"/>
  <c r="D22" i="18" l="1"/>
  <c r="K22" i="7"/>
  <c r="K23"/>
  <c r="K24"/>
  <c r="K25"/>
  <c r="K29"/>
  <c r="K30"/>
  <c r="K31"/>
  <c r="K32"/>
  <c r="K33"/>
  <c r="K35"/>
  <c r="K6"/>
  <c r="K8"/>
  <c r="K9"/>
  <c r="K10"/>
  <c r="K13"/>
  <c r="K14"/>
  <c r="K15"/>
  <c r="K16"/>
  <c r="K17"/>
  <c r="K18"/>
  <c r="K20"/>
  <c r="K5"/>
  <c r="H6"/>
  <c r="H7"/>
  <c r="H8"/>
  <c r="H9"/>
  <c r="I9" s="1"/>
  <c r="H10"/>
  <c r="I10" s="1"/>
  <c r="H11"/>
  <c r="H12"/>
  <c r="H13"/>
  <c r="H14"/>
  <c r="H15"/>
  <c r="H16"/>
  <c r="I16" s="1"/>
  <c r="H17"/>
  <c r="I17" s="1"/>
  <c r="H18"/>
  <c r="I18" s="1"/>
  <c r="H19"/>
  <c r="H20"/>
  <c r="I20" s="1"/>
  <c r="H22"/>
  <c r="I22" s="1"/>
  <c r="H23"/>
  <c r="H24"/>
  <c r="H25"/>
  <c r="H26"/>
  <c r="H27"/>
  <c r="H28"/>
  <c r="H29"/>
  <c r="H30"/>
  <c r="I30" s="1"/>
  <c r="H31"/>
  <c r="H32"/>
  <c r="H35"/>
  <c r="I35" s="1"/>
  <c r="H5"/>
  <c r="I6"/>
  <c r="I24"/>
  <c r="G6"/>
  <c r="G9"/>
  <c r="G10"/>
  <c r="G16"/>
  <c r="G17"/>
  <c r="G18"/>
  <c r="G20"/>
  <c r="G22"/>
  <c r="G24"/>
  <c r="G30"/>
  <c r="G35"/>
  <c r="J21"/>
  <c r="D21"/>
  <c r="E21"/>
  <c r="F21"/>
  <c r="C21"/>
  <c r="A6"/>
  <c r="A7"/>
  <c r="A8"/>
  <c r="A9"/>
  <c r="A10"/>
  <c r="A11"/>
  <c r="A12"/>
  <c r="A13"/>
  <c r="A14"/>
  <c r="A15"/>
  <c r="A16"/>
  <c r="A17"/>
  <c r="A18"/>
  <c r="A19"/>
  <c r="A20"/>
  <c r="A5"/>
  <c r="A6" i="37"/>
  <c r="A7"/>
  <c r="A8"/>
  <c r="A9"/>
  <c r="A10"/>
  <c r="A11"/>
  <c r="A12"/>
  <c r="A13"/>
  <c r="A14"/>
  <c r="A15"/>
  <c r="A16"/>
  <c r="A17"/>
  <c r="A18"/>
  <c r="A19"/>
  <c r="A20"/>
  <c r="A5"/>
  <c r="L1048576"/>
  <c r="M1048576"/>
  <c r="J1048576"/>
  <c r="N1048576"/>
  <c r="O1048576"/>
  <c r="P1048576"/>
  <c r="Q1048576"/>
  <c r="D21" i="19"/>
  <c r="E21"/>
  <c r="F21"/>
  <c r="C21"/>
  <c r="F30" i="18"/>
  <c r="F23"/>
  <c r="F28"/>
  <c r="F24"/>
  <c r="A6" i="1"/>
  <c r="A7"/>
  <c r="A8"/>
  <c r="A9"/>
  <c r="A10"/>
  <c r="A11"/>
  <c r="A12"/>
  <c r="A13"/>
  <c r="A14"/>
  <c r="A15"/>
  <c r="A16"/>
  <c r="A17"/>
  <c r="A18"/>
  <c r="A19"/>
  <c r="A20"/>
  <c r="A5"/>
  <c r="F26" i="18"/>
  <c r="F27"/>
  <c r="F31"/>
  <c r="F34"/>
  <c r="A6" i="4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5"/>
  <c r="A4" i="31"/>
  <c r="A5"/>
  <c r="A3"/>
  <c r="A6" i="38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5"/>
  <c r="F36" i="7" l="1"/>
  <c r="H21" i="19"/>
  <c r="I21" s="1"/>
  <c r="G21"/>
  <c r="H21" i="7"/>
  <c r="G21"/>
  <c r="K21"/>
  <c r="J36" i="14"/>
  <c r="I36"/>
  <c r="I21" i="7" l="1"/>
  <c r="F31" i="17"/>
  <c r="F36" s="1"/>
  <c r="E31"/>
  <c r="E36" s="1"/>
  <c r="D31"/>
  <c r="D36" s="1"/>
  <c r="C31"/>
  <c r="C36" s="1"/>
  <c r="D32" i="13"/>
  <c r="E32"/>
  <c r="I32" s="1"/>
  <c r="F32"/>
  <c r="J32" s="1"/>
  <c r="G32"/>
  <c r="H32"/>
  <c r="C32"/>
  <c r="K5" i="8" l="1"/>
  <c r="H7"/>
  <c r="I7" s="1"/>
  <c r="H8"/>
  <c r="I8" s="1"/>
  <c r="H9"/>
  <c r="I9" s="1"/>
  <c r="H10"/>
  <c r="I10" s="1"/>
  <c r="H24"/>
  <c r="I24" s="1"/>
  <c r="H11"/>
  <c r="I11" s="1"/>
  <c r="H12"/>
  <c r="I12" s="1"/>
  <c r="H13"/>
  <c r="I13" s="1"/>
  <c r="H14"/>
  <c r="I14" s="1"/>
  <c r="H15"/>
  <c r="H16"/>
  <c r="I16" s="1"/>
  <c r="H17"/>
  <c r="I17" s="1"/>
  <c r="H18"/>
  <c r="I18" s="1"/>
  <c r="H19"/>
  <c r="H20"/>
  <c r="I20" s="1"/>
  <c r="H21"/>
  <c r="H22"/>
  <c r="I22" s="1"/>
  <c r="H23"/>
  <c r="H25"/>
  <c r="H26"/>
  <c r="H27"/>
  <c r="H28"/>
  <c r="H29"/>
  <c r="H30"/>
  <c r="I30" s="1"/>
  <c r="H31"/>
  <c r="H32" s="1"/>
  <c r="H33"/>
  <c r="H34" s="1"/>
  <c r="H35"/>
  <c r="D30" i="19"/>
  <c r="K30" s="1"/>
  <c r="C30"/>
  <c r="F6" i="4"/>
  <c r="F8"/>
  <c r="F9"/>
  <c r="F10"/>
  <c r="F11"/>
  <c r="F12"/>
  <c r="F13"/>
  <c r="F14"/>
  <c r="F15"/>
  <c r="F16"/>
  <c r="F17"/>
  <c r="F18"/>
  <c r="F19"/>
  <c r="F20"/>
  <c r="F21"/>
  <c r="F22"/>
  <c r="F23"/>
  <c r="F24"/>
  <c r="C31" i="21"/>
  <c r="H36" i="8" l="1"/>
  <c r="I36" s="1"/>
  <c r="I21"/>
  <c r="E30" i="19" l="1"/>
  <c r="F30"/>
  <c r="H30" l="1"/>
  <c r="I30" s="1"/>
  <c r="G30"/>
  <c r="C36" i="37"/>
  <c r="F36" l="1"/>
  <c r="D35" i="5"/>
  <c r="H36" i="13"/>
  <c r="G36"/>
  <c r="F36"/>
  <c r="E36"/>
  <c r="D36"/>
  <c r="C36"/>
  <c r="H23"/>
  <c r="H37" s="1"/>
  <c r="G23"/>
  <c r="F23"/>
  <c r="E23"/>
  <c r="D23"/>
  <c r="D37" s="1"/>
  <c r="C23"/>
  <c r="C34" i="19"/>
  <c r="D34"/>
  <c r="E34"/>
  <c r="H34" s="1"/>
  <c r="F34"/>
  <c r="J34"/>
  <c r="K34" s="1"/>
  <c r="C32"/>
  <c r="D32"/>
  <c r="E32"/>
  <c r="H32" s="1"/>
  <c r="F32"/>
  <c r="J32"/>
  <c r="J21"/>
  <c r="K21" s="1"/>
  <c r="J36" i="13" l="1"/>
  <c r="I36"/>
  <c r="C37"/>
  <c r="F37"/>
  <c r="J37" s="1"/>
  <c r="J23"/>
  <c r="I23"/>
  <c r="K32" i="19"/>
  <c r="D36" i="5"/>
  <c r="D36" i="37"/>
  <c r="G37" i="13"/>
  <c r="E37"/>
  <c r="F35" i="27"/>
  <c r="E35"/>
  <c r="D35"/>
  <c r="C35"/>
  <c r="F36" i="21"/>
  <c r="E36"/>
  <c r="C22"/>
  <c r="C36" s="1"/>
  <c r="I37" i="13" l="1"/>
  <c r="G36" i="21"/>
  <c r="D36"/>
  <c r="C35" i="19" l="1"/>
  <c r="J35"/>
  <c r="F35"/>
  <c r="E35"/>
  <c r="D35"/>
  <c r="G35" i="18"/>
  <c r="J35"/>
  <c r="C34" i="6"/>
  <c r="E34"/>
  <c r="F34"/>
  <c r="J34"/>
  <c r="L23" i="18"/>
  <c r="L32"/>
  <c r="L34"/>
  <c r="L36"/>
  <c r="L37"/>
  <c r="L6"/>
  <c r="K6"/>
  <c r="F7"/>
  <c r="F9"/>
  <c r="F10"/>
  <c r="F11"/>
  <c r="F25"/>
  <c r="F12"/>
  <c r="F13"/>
  <c r="F14"/>
  <c r="F15"/>
  <c r="F16"/>
  <c r="F17"/>
  <c r="F18"/>
  <c r="F19"/>
  <c r="F20"/>
  <c r="F21"/>
  <c r="F22"/>
  <c r="F6"/>
  <c r="L31"/>
  <c r="C38"/>
  <c r="H34" i="6" l="1"/>
  <c r="H38" s="1"/>
  <c r="L35" i="18"/>
  <c r="L33"/>
  <c r="J38" i="6"/>
  <c r="K38" s="1"/>
  <c r="K34"/>
  <c r="K35"/>
  <c r="C38"/>
  <c r="C35"/>
  <c r="E35"/>
  <c r="F38"/>
  <c r="F35"/>
  <c r="K35" i="19"/>
  <c r="H35"/>
  <c r="I35" s="1"/>
  <c r="G35"/>
  <c r="M35" i="18"/>
  <c r="J38"/>
  <c r="M38" s="1"/>
  <c r="I35"/>
  <c r="K35"/>
  <c r="D35"/>
  <c r="F35" s="1"/>
  <c r="E38" i="6"/>
  <c r="E38" i="18"/>
  <c r="I38" i="6" l="1"/>
  <c r="G38"/>
  <c r="G35"/>
  <c r="H35"/>
  <c r="I35" s="1"/>
  <c r="K38" i="18"/>
  <c r="I38"/>
  <c r="D38"/>
  <c r="F38" s="1"/>
  <c r="L38"/>
  <c r="C36" i="14" l="1"/>
  <c r="G36"/>
  <c r="C35" i="11"/>
  <c r="C22"/>
  <c r="E34" i="7"/>
  <c r="D34"/>
  <c r="C36"/>
  <c r="D39" i="5"/>
  <c r="H7"/>
  <c r="G8"/>
  <c r="H8" s="1"/>
  <c r="G9"/>
  <c r="H9" s="1"/>
  <c r="G10"/>
  <c r="H10" s="1"/>
  <c r="G11"/>
  <c r="H11" s="1"/>
  <c r="G12"/>
  <c r="H12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H5"/>
  <c r="E8"/>
  <c r="E9"/>
  <c r="E10"/>
  <c r="E11"/>
  <c r="E12"/>
  <c r="E14"/>
  <c r="E15"/>
  <c r="E16"/>
  <c r="E17"/>
  <c r="E18"/>
  <c r="E19"/>
  <c r="E20"/>
  <c r="E21"/>
  <c r="E22"/>
  <c r="F35"/>
  <c r="C35"/>
  <c r="F33"/>
  <c r="G33" s="1"/>
  <c r="H33" s="1"/>
  <c r="F31"/>
  <c r="G31" s="1"/>
  <c r="H31" s="1"/>
  <c r="F5" i="4"/>
  <c r="C25"/>
  <c r="F6" i="1"/>
  <c r="F8"/>
  <c r="F9"/>
  <c r="F10"/>
  <c r="F11"/>
  <c r="F12"/>
  <c r="F14"/>
  <c r="F16"/>
  <c r="F17"/>
  <c r="F18"/>
  <c r="F19"/>
  <c r="F21"/>
  <c r="F23"/>
  <c r="F5"/>
  <c r="C33"/>
  <c r="F31"/>
  <c r="F36" i="5" l="1"/>
  <c r="G36" s="1"/>
  <c r="G35"/>
  <c r="H35" s="1"/>
  <c r="H34" i="7"/>
  <c r="K34"/>
  <c r="C36" i="5"/>
  <c r="E35"/>
  <c r="D36" i="1"/>
  <c r="D39"/>
  <c r="C39"/>
  <c r="C36"/>
  <c r="E36"/>
  <c r="E39"/>
  <c r="F39" s="1"/>
  <c r="H36" i="14"/>
  <c r="D36"/>
  <c r="F25" i="4"/>
  <c r="E36" i="14"/>
  <c r="C36" i="11"/>
  <c r="F33" i="1"/>
  <c r="F39" i="5"/>
  <c r="G39" s="1"/>
  <c r="D36" i="7"/>
  <c r="F36" i="14"/>
  <c r="D35" i="9"/>
  <c r="E35"/>
  <c r="F35"/>
  <c r="J35"/>
  <c r="J36" i="7"/>
  <c r="E36"/>
  <c r="C39" i="5"/>
  <c r="E39" s="1"/>
  <c r="F22" i="1"/>
  <c r="H36" i="5" l="1"/>
  <c r="H39"/>
  <c r="F36" i="1"/>
  <c r="K35" i="9"/>
  <c r="G35"/>
  <c r="H35"/>
  <c r="I35" s="1"/>
  <c r="E36" i="5"/>
  <c r="G36" i="7"/>
  <c r="H36"/>
  <c r="I36" s="1"/>
  <c r="K36"/>
</calcChain>
</file>

<file path=xl/sharedStrings.xml><?xml version="1.0" encoding="utf-8"?>
<sst xmlns="http://schemas.openxmlformats.org/spreadsheetml/2006/main" count="1993" uniqueCount="567">
  <si>
    <t>Bank Name</t>
  </si>
  <si>
    <t>Deposit Amount (D)</t>
  </si>
  <si>
    <t>Advance Amount (A)</t>
  </si>
  <si>
    <t>CD Ratio</t>
  </si>
  <si>
    <t>ALB</t>
  </si>
  <si>
    <t>BOB</t>
  </si>
  <si>
    <t>BOI</t>
  </si>
  <si>
    <t>BOM</t>
  </si>
  <si>
    <t>CAN</t>
  </si>
  <si>
    <t>CBI</t>
  </si>
  <si>
    <t>IDBI</t>
  </si>
  <si>
    <t>IND</t>
  </si>
  <si>
    <t>IOB</t>
  </si>
  <si>
    <t>OBC</t>
  </si>
  <si>
    <t>PNB</t>
  </si>
  <si>
    <t>PSB</t>
  </si>
  <si>
    <t>SBI</t>
  </si>
  <si>
    <t>SYN</t>
  </si>
  <si>
    <t>UBI</t>
  </si>
  <si>
    <t>UCO</t>
  </si>
  <si>
    <t>UNI</t>
  </si>
  <si>
    <t>HDFC</t>
  </si>
  <si>
    <t>ICICI</t>
  </si>
  <si>
    <t>INDUS</t>
  </si>
  <si>
    <t>AXIS</t>
  </si>
  <si>
    <t>YES</t>
  </si>
  <si>
    <t>BANDHAN</t>
  </si>
  <si>
    <t>APRB</t>
  </si>
  <si>
    <t>APSCB</t>
  </si>
  <si>
    <t>RIDF</t>
  </si>
  <si>
    <t>Name of Bank</t>
  </si>
  <si>
    <t>TOTAL</t>
  </si>
  <si>
    <t>No. Of Branches</t>
  </si>
  <si>
    <t>DISTRICT WISE DEPOSIT, ADVANCE AND CD RATIO</t>
  </si>
  <si>
    <t>DISTRICT</t>
  </si>
  <si>
    <t>Depsosit</t>
  </si>
  <si>
    <t>Advance</t>
  </si>
  <si>
    <t>Tirap</t>
  </si>
  <si>
    <t>Changlang</t>
  </si>
  <si>
    <t>Lohit</t>
  </si>
  <si>
    <t>Anjaw</t>
  </si>
  <si>
    <t>Siang</t>
  </si>
  <si>
    <t>Tawang</t>
  </si>
  <si>
    <t>Namsai</t>
  </si>
  <si>
    <t>PapumPare</t>
  </si>
  <si>
    <t>EastSiang</t>
  </si>
  <si>
    <t>WestSiang</t>
  </si>
  <si>
    <t>UpperSiang</t>
  </si>
  <si>
    <t>EastKameng</t>
  </si>
  <si>
    <t>WestKameng</t>
  </si>
  <si>
    <t>LowerSubansiri</t>
  </si>
  <si>
    <t>UpperSubansiri</t>
  </si>
  <si>
    <t>KurungKumey</t>
  </si>
  <si>
    <t>DibangValley</t>
  </si>
  <si>
    <t>LowerDibangValley</t>
  </si>
  <si>
    <t>Longding</t>
  </si>
  <si>
    <t>KraDaadi</t>
  </si>
  <si>
    <t>Total</t>
  </si>
  <si>
    <t>Sl No.</t>
  </si>
  <si>
    <t>CDR1</t>
  </si>
  <si>
    <t>Credit Utilized (CU)</t>
  </si>
  <si>
    <t>Total Credit (TC)</t>
  </si>
  <si>
    <t>CDR2</t>
  </si>
  <si>
    <t>No. of A/C</t>
  </si>
  <si>
    <t>Total O/S</t>
  </si>
  <si>
    <t>Demand Raised</t>
  </si>
  <si>
    <t>Recovery Amount</t>
  </si>
  <si>
    <t>Recovery %</t>
  </si>
  <si>
    <t>Overdues Amount</t>
  </si>
  <si>
    <t>Overdues %</t>
  </si>
  <si>
    <t>Gross NPA Amount</t>
  </si>
  <si>
    <t>Gross NPA %</t>
  </si>
  <si>
    <t>Banks</t>
  </si>
  <si>
    <t>Muslim</t>
  </si>
  <si>
    <t>Christian</t>
  </si>
  <si>
    <t>Sikh</t>
  </si>
  <si>
    <t>Budhist</t>
  </si>
  <si>
    <t>Zoroastrian</t>
  </si>
  <si>
    <t>No.</t>
  </si>
  <si>
    <t>Amt.</t>
  </si>
  <si>
    <t>SL No.</t>
  </si>
  <si>
    <t>Bank</t>
  </si>
  <si>
    <t>Target</t>
  </si>
  <si>
    <t>MICRO</t>
  </si>
  <si>
    <t>SMALL</t>
  </si>
  <si>
    <t>MEDIUM</t>
  </si>
  <si>
    <t>TOTAL MSME OUTSTANDING</t>
  </si>
  <si>
    <t>Current Year</t>
  </si>
  <si>
    <t>Outstanding</t>
  </si>
  <si>
    <t>PERFORMANCE OF HOUSING LOAN: ARUNACHAL PRADESH</t>
  </si>
  <si>
    <t>BALANCE OUTSTANDING AT THE END OF QUARTER</t>
  </si>
  <si>
    <t>URBAN</t>
  </si>
  <si>
    <t>SEMI-URBAN</t>
  </si>
  <si>
    <t>RURAL</t>
  </si>
  <si>
    <t>Amount</t>
  </si>
  <si>
    <t xml:space="preserve">Sanctioned </t>
  </si>
  <si>
    <t>Diusbursed</t>
  </si>
  <si>
    <t xml:space="preserve">Amt </t>
  </si>
  <si>
    <t>PERFORMANCE OF TEA SECTOR: ARUNACHAL PRADESH</t>
  </si>
  <si>
    <t>Total Outstanding</t>
  </si>
  <si>
    <t>Sl. No.</t>
  </si>
  <si>
    <t>Name of the Bank</t>
  </si>
  <si>
    <t>Deposit Linkages</t>
  </si>
  <si>
    <t>Credit Linkages (Advances)</t>
  </si>
  <si>
    <t>Current Financial Year</t>
  </si>
  <si>
    <t>Cumulative Position</t>
  </si>
  <si>
    <t>Under NRLM</t>
  </si>
  <si>
    <t>Direct SHGs</t>
  </si>
  <si>
    <t>FINANCING UNDER SELF HELF GROUP</t>
  </si>
  <si>
    <t>Total Advance</t>
  </si>
  <si>
    <t xml:space="preserve">Non Priority Sector </t>
  </si>
  <si>
    <t>Weaker Advances Sector (WSA)</t>
  </si>
  <si>
    <t>PSA to Total Adv (%)</t>
  </si>
  <si>
    <t>WSA To PSA (%)</t>
  </si>
  <si>
    <t>WSA  to Total Adv (%)</t>
  </si>
  <si>
    <t>Advances</t>
  </si>
  <si>
    <t>NPA</t>
  </si>
  <si>
    <t xml:space="preserve"> NPA %</t>
  </si>
  <si>
    <t>Advances (PSA)</t>
  </si>
  <si>
    <t>Grand Total</t>
  </si>
  <si>
    <t>SC/ST</t>
  </si>
  <si>
    <t>Women Beneficiaries</t>
  </si>
  <si>
    <t>APSCAB</t>
  </si>
  <si>
    <t>PERFORMANCE ON  NO-FRILL ACCOUNT</t>
  </si>
  <si>
    <t>OD Number</t>
  </si>
  <si>
    <t>OD Amount</t>
  </si>
  <si>
    <t>Rural</t>
  </si>
  <si>
    <t>Semi Urban</t>
  </si>
  <si>
    <t>Urban</t>
  </si>
  <si>
    <t>Total(R+SU+U)</t>
  </si>
  <si>
    <t>BC</t>
  </si>
  <si>
    <t>ATM No Rural</t>
  </si>
  <si>
    <t>ATM No Semi Urban</t>
  </si>
  <si>
    <t>ATM No Urban</t>
  </si>
  <si>
    <t>Total(ATM No)</t>
  </si>
  <si>
    <t>Public Total</t>
  </si>
  <si>
    <t>Private Total</t>
  </si>
  <si>
    <t>RRB Total</t>
  </si>
  <si>
    <t>DETAILS OF BRANCH NETWORK OF ARUNACHAL PRADESH</t>
  </si>
  <si>
    <t>Sl.No.</t>
  </si>
  <si>
    <t>Abbreviation</t>
  </si>
  <si>
    <t>Expansion</t>
  </si>
  <si>
    <t>Bank of Baroda</t>
  </si>
  <si>
    <t>Bank of India</t>
  </si>
  <si>
    <t>Bank of Maharastra</t>
  </si>
  <si>
    <t>Canara Bank</t>
  </si>
  <si>
    <t>Central Bank of India</t>
  </si>
  <si>
    <t>Indian Bank</t>
  </si>
  <si>
    <t>Indian Overseas Bank</t>
  </si>
  <si>
    <t>Oriental Bank of Commerce</t>
  </si>
  <si>
    <t>Punjab National Bank</t>
  </si>
  <si>
    <t>State Bank of India</t>
  </si>
  <si>
    <t>Syndicate Bank</t>
  </si>
  <si>
    <t>United Bank of India</t>
  </si>
  <si>
    <t>UCO Bank</t>
  </si>
  <si>
    <t>Union Bank of India</t>
  </si>
  <si>
    <t>Yes Bank</t>
  </si>
  <si>
    <t>P&amp;S</t>
  </si>
  <si>
    <t>Punjab and Sind Bank</t>
  </si>
  <si>
    <t xml:space="preserve">Arunachal Pradesh Rural Bank </t>
  </si>
  <si>
    <t>ASCB</t>
  </si>
  <si>
    <t>All Scheduled Commercial Banks</t>
  </si>
  <si>
    <t>RRB</t>
  </si>
  <si>
    <t>Regional Rural Bank</t>
  </si>
  <si>
    <t>North Eastern Development Finance Corporation Ltd.</t>
  </si>
  <si>
    <t>Rural Infrastructure Development Fund</t>
  </si>
  <si>
    <t>NABARD</t>
  </si>
  <si>
    <t xml:space="preserve">National Bank for Agriculture &amp; Rural Development </t>
  </si>
  <si>
    <t>ACP</t>
  </si>
  <si>
    <t>Annual Credit Plan</t>
  </si>
  <si>
    <t>Credit Deposit Ratio (in %)</t>
  </si>
  <si>
    <t>DRI Scheme</t>
  </si>
  <si>
    <t>Differential Rate of Interest Scheme</t>
  </si>
  <si>
    <t>Recovery Position Under PMEGP of Arunachal Pradesh</t>
  </si>
  <si>
    <t>Number Of Account</t>
  </si>
  <si>
    <t>Overdues</t>
  </si>
  <si>
    <t>Recovery under BAKIJAI cases of Arunachal Pradesh</t>
  </si>
  <si>
    <t xml:space="preserve"> Pending Cases At the Begining Of the Quarter</t>
  </si>
  <si>
    <t xml:space="preserve"> Cases added during The Quarter</t>
  </si>
  <si>
    <t xml:space="preserve"> Cases Settled during The Quarter</t>
  </si>
  <si>
    <t>Pending Cases at the close of the Quarter</t>
  </si>
  <si>
    <t xml:space="preserve">Number </t>
  </si>
  <si>
    <t xml:space="preserve">Amount </t>
  </si>
  <si>
    <t>Number</t>
  </si>
  <si>
    <t>INDIAN</t>
  </si>
  <si>
    <t>UNION</t>
  </si>
  <si>
    <t>SL NO.</t>
  </si>
  <si>
    <t>BANK</t>
  </si>
  <si>
    <t>SHISHU</t>
  </si>
  <si>
    <t xml:space="preserve">                  KISHORE</t>
  </si>
  <si>
    <t>TARUN</t>
  </si>
  <si>
    <t>Sanctioned</t>
  </si>
  <si>
    <t>AMT</t>
  </si>
  <si>
    <t>CANARA</t>
  </si>
  <si>
    <t>P&amp;SB</t>
  </si>
  <si>
    <t>PMJDY</t>
  </si>
  <si>
    <t>PMJJBY</t>
  </si>
  <si>
    <t>PMSBY</t>
  </si>
  <si>
    <t>APY</t>
  </si>
  <si>
    <t>Profile</t>
  </si>
  <si>
    <t>RRBs</t>
  </si>
  <si>
    <t>Co-op Banks</t>
  </si>
  <si>
    <t xml:space="preserve">Total </t>
  </si>
  <si>
    <t>Branch Network</t>
  </si>
  <si>
    <t xml:space="preserve">Aggregate Deposits </t>
  </si>
  <si>
    <t>Aggregate Advances</t>
  </si>
  <si>
    <t xml:space="preserve">Priority sector Adv </t>
  </si>
  <si>
    <t xml:space="preserve">% to total adv </t>
  </si>
  <si>
    <t xml:space="preserve">Adv to Agriculture </t>
  </si>
  <si>
    <t xml:space="preserve">% to total Adv </t>
  </si>
  <si>
    <t xml:space="preserve">Banking Profile </t>
  </si>
  <si>
    <t>Public Banks</t>
  </si>
  <si>
    <t>Agl &amp; Allied Sector</t>
  </si>
  <si>
    <t>Total Priority Sector</t>
  </si>
  <si>
    <t xml:space="preserve">UCO  </t>
  </si>
  <si>
    <t xml:space="preserve">BOB  </t>
  </si>
  <si>
    <t xml:space="preserve">IDBI   </t>
  </si>
  <si>
    <t xml:space="preserve">BOI  </t>
  </si>
  <si>
    <t xml:space="preserve">CONTENTS </t>
  </si>
  <si>
    <t xml:space="preserve">SL </t>
  </si>
  <si>
    <t>SUBJECT</t>
  </si>
  <si>
    <t xml:space="preserve">PAGE NO. </t>
  </si>
  <si>
    <t>Population pattern</t>
  </si>
  <si>
    <t xml:space="preserve">Economic indicators </t>
  </si>
  <si>
    <t>Agenda-wise items</t>
  </si>
  <si>
    <t>CD Ratios: Bank wise</t>
  </si>
  <si>
    <t>Business &amp; CD Ratio: Bank-wise</t>
  </si>
  <si>
    <t xml:space="preserve">Segregation of  Total Advances </t>
  </si>
  <si>
    <t xml:space="preserve">Analysis of Total Priority Sector Advances </t>
  </si>
  <si>
    <t>Analysis of Priority Sector Advances under crop loans</t>
  </si>
  <si>
    <t xml:space="preserve">Analysis of Industry Sector Advances </t>
  </si>
  <si>
    <t>Details of MSME sector advances</t>
  </si>
  <si>
    <t xml:space="preserve">Performance under Education Loan </t>
  </si>
  <si>
    <t>Details of Weaker sector advances</t>
  </si>
  <si>
    <t>Details of Minority sector advances</t>
  </si>
  <si>
    <t xml:space="preserve">Performance under SHGs: Bank-wise </t>
  </si>
  <si>
    <t xml:space="preserve">Performance on PMEGP </t>
  </si>
  <si>
    <t>Recovery under PMEGP</t>
  </si>
  <si>
    <t>Recovery under Bakijai cases</t>
  </si>
  <si>
    <t>Performance on PMMY</t>
  </si>
  <si>
    <t>Performance on Social Security Scheme</t>
  </si>
  <si>
    <t>Annual Credit Plan Target</t>
  </si>
  <si>
    <t>Annual Credit Plan Achievement</t>
  </si>
  <si>
    <t>Review of DCC</t>
  </si>
  <si>
    <t>Performance under ACP</t>
  </si>
  <si>
    <t>Details of Agri. Finance</t>
  </si>
  <si>
    <t xml:space="preserve">District </t>
  </si>
  <si>
    <t>No of rural branches in district</t>
  </si>
  <si>
    <t>No of camps conducted during the quarter</t>
  </si>
  <si>
    <t>(Amt in lakhs)</t>
  </si>
  <si>
    <t>STATE ACHIEVEMENT VERSUS NATIONAL NORMS</t>
  </si>
  <si>
    <t>PARAMETERS</t>
  </si>
  <si>
    <t xml:space="preserve">NATIONAL NORMS </t>
  </si>
  <si>
    <t>C D RATIO</t>
  </si>
  <si>
    <t>CREDIT+INVESTMENT RATIO</t>
  </si>
  <si>
    <t>PRIORITY SECTOR ADVANCES TO TOTAL ADVANCES</t>
  </si>
  <si>
    <t>AGRICULTURE ADVANCES TO TOTAL ADVANCES</t>
  </si>
  <si>
    <t xml:space="preserve">LENDING TO THE WEAKER SECTION </t>
  </si>
  <si>
    <t>Achieve</t>
  </si>
  <si>
    <t>Achieve%</t>
  </si>
  <si>
    <t>Private Banks</t>
  </si>
  <si>
    <t>NESFB</t>
  </si>
  <si>
    <t>Jain</t>
  </si>
  <si>
    <t>North East Small finance Bank</t>
  </si>
  <si>
    <t>31.03.2019</t>
  </si>
  <si>
    <t>Annexure-B FLC (Financial Literacy Centere)</t>
  </si>
  <si>
    <t>Performance No-fril account</t>
  </si>
  <si>
    <t>Arunachal Pradesh State Co-op Apex Bank Ltd.</t>
  </si>
  <si>
    <t>NPA No</t>
  </si>
  <si>
    <t>NPA Outstandings</t>
  </si>
  <si>
    <t>NPA%</t>
  </si>
  <si>
    <t>NEDFi</t>
  </si>
  <si>
    <t>Segregation of Advances of Arunachal Pradesh in the Year 2019-20</t>
  </si>
  <si>
    <t>APSCB  Total</t>
  </si>
  <si>
    <t>APRB Total</t>
  </si>
  <si>
    <t>APSCB Total</t>
  </si>
  <si>
    <t>Analysis of Priority Sector Advances Under AGRICULTURE of Arunachal Pradesh in the Year 2019-20</t>
  </si>
  <si>
    <t>Public  Total</t>
  </si>
  <si>
    <t>Private  Total</t>
  </si>
  <si>
    <t>RRB total</t>
  </si>
  <si>
    <t xml:space="preserve">APSCB Total </t>
  </si>
  <si>
    <t>Physically Handicapped</t>
  </si>
  <si>
    <t xml:space="preserve">  Details of advances to Sensitive Sectors:LENDING TO WEAKER SECTOR</t>
  </si>
  <si>
    <t>BANDN</t>
  </si>
  <si>
    <t>Total Loan</t>
  </si>
  <si>
    <t xml:space="preserve"> Number of Accounts</t>
  </si>
  <si>
    <t>Cumulative</t>
  </si>
  <si>
    <t xml:space="preserve"> Grand Total</t>
  </si>
  <si>
    <t>Disbursed</t>
  </si>
  <si>
    <t xml:space="preserve">Outstanding </t>
  </si>
  <si>
    <t xml:space="preserve"> Number</t>
  </si>
  <si>
    <t xml:space="preserve"> Amount</t>
  </si>
  <si>
    <t>Analysis of Total Priority Sector Advances of Arunachal Pradesh in the Year 2019-20</t>
  </si>
  <si>
    <t>CUMMULATIVE NUMBER  OF ACCOUNT</t>
  </si>
  <si>
    <t>Bank Wise Business and Credit Deposit Ratio of Arunachal Pradesh in the Year 2019-20</t>
  </si>
  <si>
    <t>Details of Advances to Sensitive Sectors:  Lending to Minority Communities</t>
  </si>
  <si>
    <t xml:space="preserve"> Limit Sanctioned</t>
  </si>
  <si>
    <t>No. of Acounts</t>
  </si>
  <si>
    <t>Cards Issued</t>
  </si>
  <si>
    <t>PERFORMANCE OF KISHAN CREDIT CARD (KCC) 2019-20:</t>
  </si>
  <si>
    <t>PrivateTotal</t>
  </si>
  <si>
    <t>GrandTotal</t>
  </si>
  <si>
    <t>EDUCATION LOAN FOR THE YEAR 2019-20</t>
  </si>
  <si>
    <t xml:space="preserve"> Loan Granted During The Year</t>
  </si>
  <si>
    <t>Allahabad Bank</t>
  </si>
  <si>
    <t>Industrial Development Bank of India</t>
  </si>
  <si>
    <t>Industrial Credit and Investment Corporation of India</t>
  </si>
  <si>
    <t>Housing Development Finance Corporation  Limited</t>
  </si>
  <si>
    <t>Axis Bank Limited</t>
  </si>
  <si>
    <t>Recovery % of Priority Sector Advance</t>
  </si>
  <si>
    <t>Overdue % of Priority Sector Advances</t>
  </si>
  <si>
    <t xml:space="preserve">BANKING PROFILE </t>
  </si>
  <si>
    <t xml:space="preserve">NEDFi &amp; RIDF </t>
  </si>
  <si>
    <t>ABBREVIATIONS USED IN THE BOOK LET</t>
  </si>
  <si>
    <t>Rural Total</t>
  </si>
  <si>
    <t>Public</t>
  </si>
  <si>
    <t>Private</t>
  </si>
  <si>
    <t>Grand</t>
  </si>
  <si>
    <t xml:space="preserve">Progress under  KCC loans - Bank wise </t>
  </si>
  <si>
    <t>Performance of Housing loans</t>
  </si>
  <si>
    <t>Performance of Tea sector loans</t>
  </si>
  <si>
    <t>CD Ratio : District wise</t>
  </si>
  <si>
    <t xml:space="preserve">Agriculture Term Loan </t>
  </si>
  <si>
    <t xml:space="preserve">Crop Loan </t>
  </si>
  <si>
    <t>Total AGL Loan</t>
  </si>
  <si>
    <t xml:space="preserve"> No</t>
  </si>
  <si>
    <t>30.06.2019</t>
  </si>
  <si>
    <t>Analysis of Priority Sector Advances Under MSME of Arunachal Pradesh in the Year 2019-20</t>
  </si>
  <si>
    <t xml:space="preserve">Adv to MSME Sector </t>
  </si>
  <si>
    <t xml:space="preserve">Adv to Other Priority Sector </t>
  </si>
  <si>
    <t>Priority Sector</t>
  </si>
  <si>
    <t xml:space="preserve">(Rs In Lakhs) </t>
  </si>
  <si>
    <t>Farm</t>
  </si>
  <si>
    <t>Plantation</t>
  </si>
  <si>
    <t>Animal Husbandry</t>
  </si>
  <si>
    <t>Fishery</t>
  </si>
  <si>
    <t>Agri Others</t>
  </si>
  <si>
    <t>Agri Infrastructure</t>
  </si>
  <si>
    <t>Anciliary Activities</t>
  </si>
  <si>
    <t>Agri Total</t>
  </si>
  <si>
    <t>MSME Term</t>
  </si>
  <si>
    <t>MSME Working</t>
  </si>
  <si>
    <t>MSME Total</t>
  </si>
  <si>
    <t>Export Credit</t>
  </si>
  <si>
    <t>Education</t>
  </si>
  <si>
    <t>Housing</t>
  </si>
  <si>
    <t>Service Others</t>
  </si>
  <si>
    <t>Social Infra</t>
  </si>
  <si>
    <t>Services Total</t>
  </si>
  <si>
    <t>BAN</t>
  </si>
  <si>
    <t xml:space="preserve">YES  </t>
  </si>
  <si>
    <t xml:space="preserve">RRB  </t>
  </si>
  <si>
    <t>Sl No</t>
  </si>
  <si>
    <t>State achievement versus national norms</t>
  </si>
  <si>
    <t>Districtwise Population pattern: Sex-ratio, Density etc. of A.P.  : 2011 Census</t>
  </si>
  <si>
    <t>Population</t>
  </si>
  <si>
    <t>Sex Ratio per '000 males</t>
  </si>
  <si>
    <t>Density per Sq. Km.</t>
  </si>
  <si>
    <t>Scheduled Caste</t>
  </si>
  <si>
    <t>Scheduled Tribe</t>
  </si>
  <si>
    <t>Literacy %</t>
  </si>
  <si>
    <t>Average</t>
  </si>
  <si>
    <t>Male</t>
  </si>
  <si>
    <t>Female</t>
  </si>
  <si>
    <t>West Kameng</t>
  </si>
  <si>
    <t>East Kameng</t>
  </si>
  <si>
    <t>Papum pare</t>
  </si>
  <si>
    <t>Lower Subansiri</t>
  </si>
  <si>
    <t>Kurung Kumey</t>
  </si>
  <si>
    <t>Upper Subansiri</t>
  </si>
  <si>
    <t>West Siang</t>
  </si>
  <si>
    <t>60..76</t>
  </si>
  <si>
    <t>East Siang</t>
  </si>
  <si>
    <t>Upper Siang</t>
  </si>
  <si>
    <t>Dibang Valley</t>
  </si>
  <si>
    <t>Lower Dibang Valley</t>
  </si>
  <si>
    <t>Chang lang</t>
  </si>
  <si>
    <t>Selected economic indicators of Arunachal Pradesh</t>
  </si>
  <si>
    <t>Sl.</t>
  </si>
  <si>
    <t>Items</t>
  </si>
  <si>
    <t>Ref. Year</t>
  </si>
  <si>
    <t>Unit</t>
  </si>
  <si>
    <t>Particulars</t>
  </si>
  <si>
    <t>Geographical Area</t>
  </si>
  <si>
    <t>2011 Census</t>
  </si>
  <si>
    <t>Sq. Km.</t>
  </si>
  <si>
    <t>Actual</t>
  </si>
  <si>
    <t>Density</t>
  </si>
  <si>
    <t>-do-</t>
  </si>
  <si>
    <t>Persons per Sq. Km.</t>
  </si>
  <si>
    <t>Sex Ratio</t>
  </si>
  <si>
    <t>Females per '000 Males</t>
  </si>
  <si>
    <t>Percentage of Urban Population to the total population</t>
  </si>
  <si>
    <t>Percentage</t>
  </si>
  <si>
    <t>Decennial Growth Rate of population</t>
  </si>
  <si>
    <t>2001-2011</t>
  </si>
  <si>
    <t>Population Below Poverty Line (As per Planning Commission estimates)</t>
  </si>
  <si>
    <t>2009-2010</t>
  </si>
  <si>
    <r>
      <rPr>
        <b/>
        <sz val="10"/>
        <rFont val="Century Gothic"/>
        <family val="2"/>
      </rPr>
      <t>Literacy rate :</t>
    </r>
    <r>
      <rPr>
        <sz val="10"/>
        <rFont val="Century Gothic"/>
        <family val="2"/>
      </rPr>
      <t xml:space="preserve"> (i) Persons</t>
    </r>
  </si>
  <si>
    <t>(i) 66.95(T)</t>
  </si>
  <si>
    <t xml:space="preserve"> (ii) Male </t>
  </si>
  <si>
    <t>(ii) 73.69(M)</t>
  </si>
  <si>
    <t>(iii) Female</t>
  </si>
  <si>
    <t>(iii) 59.57(F)</t>
  </si>
  <si>
    <t>Gross State Domestic Product (GSDP) at factor cost :</t>
  </si>
  <si>
    <t>2009-10</t>
  </si>
  <si>
    <t>Rs. in crore</t>
  </si>
  <si>
    <t>(i) At current prices</t>
  </si>
  <si>
    <t>(ii) At constant (2004-05) prices</t>
  </si>
  <si>
    <t>Net  State Domestic Product (NSDP) at factor cost</t>
  </si>
  <si>
    <t>Per Capita NSDP</t>
  </si>
  <si>
    <t>Rupees</t>
  </si>
  <si>
    <t>51881</t>
  </si>
  <si>
    <t>Index of Agricultural Production (Base: Triennium ending 1981-82=100)</t>
  </si>
  <si>
    <t>2009-2010 (P)</t>
  </si>
  <si>
    <t>-</t>
  </si>
  <si>
    <t>Total cropped area</t>
  </si>
  <si>
    <t>2011 census</t>
  </si>
  <si>
    <t>Lakh ha</t>
  </si>
  <si>
    <t>Net area sown</t>
  </si>
  <si>
    <t>Index of Industrial Production (Base : 1993-94=100</t>
  </si>
  <si>
    <t>Post office per lakh population</t>
  </si>
  <si>
    <t>All scheduled commercial banks per lakh population</t>
  </si>
  <si>
    <t>June, 2013</t>
  </si>
  <si>
    <t>Nos.</t>
  </si>
  <si>
    <t>Employment on organized sector</t>
  </si>
  <si>
    <t>2010 (P)</t>
  </si>
  <si>
    <t>'000 Nos.</t>
  </si>
  <si>
    <t>(i) Public Sector</t>
  </si>
  <si>
    <t>20.</t>
  </si>
  <si>
    <t>(ii) Private Sector</t>
  </si>
  <si>
    <t>Abbreviations used in booklet</t>
  </si>
  <si>
    <t>Lead Bank Name</t>
  </si>
  <si>
    <t>18.07.2019</t>
  </si>
  <si>
    <t>08.05.2019</t>
  </si>
  <si>
    <t>19.08.2019</t>
  </si>
  <si>
    <t>25.07.2019</t>
  </si>
  <si>
    <t>NOT HELD</t>
  </si>
  <si>
    <t>13.05.2019</t>
  </si>
  <si>
    <t>25.09.2019</t>
  </si>
  <si>
    <t>07.05.2019</t>
  </si>
  <si>
    <t>30.05.2019</t>
  </si>
  <si>
    <t>26.07.2019</t>
  </si>
  <si>
    <t>27.05.2019</t>
  </si>
  <si>
    <t>19.09.2019</t>
  </si>
  <si>
    <t>08.07.2019</t>
  </si>
  <si>
    <t>16.07.2019</t>
  </si>
  <si>
    <t>18.10.2019</t>
  </si>
  <si>
    <t>22.05.2019</t>
  </si>
  <si>
    <t>24.09.2019</t>
  </si>
  <si>
    <t>10.05.2019</t>
  </si>
  <si>
    <t>29.07.2019</t>
  </si>
  <si>
    <t>27.09.2019</t>
  </si>
  <si>
    <t>24.06.2019</t>
  </si>
  <si>
    <t>30.09.2019</t>
  </si>
  <si>
    <t>22.10.2019</t>
  </si>
  <si>
    <t>IPPB</t>
  </si>
  <si>
    <t xml:space="preserve">TOTAL </t>
  </si>
  <si>
    <t xml:space="preserve"> NO</t>
  </si>
  <si>
    <t>Lending</t>
  </si>
  <si>
    <t>O/S</t>
  </si>
  <si>
    <t>Amt</t>
  </si>
  <si>
    <t>Crop Production</t>
  </si>
  <si>
    <t>Water Resources</t>
  </si>
  <si>
    <t>INDUSIND BANK LTD</t>
  </si>
  <si>
    <t>C:D Ratio - I</t>
  </si>
  <si>
    <t xml:space="preserve">BANK WISE DEPOSIT, ADVANCE AND CD RATIO </t>
  </si>
  <si>
    <t>No. Br.</t>
  </si>
  <si>
    <t>All Banks Total</t>
  </si>
  <si>
    <t>Indian Post Payment Bank</t>
  </si>
  <si>
    <t>MSME Priority Sector</t>
  </si>
  <si>
    <t>Other Priority Sector</t>
  </si>
  <si>
    <t>12.12.2019</t>
  </si>
  <si>
    <t>27.11.2019</t>
  </si>
  <si>
    <t>27.12.2019</t>
  </si>
  <si>
    <t>15.12.2019</t>
  </si>
  <si>
    <t>24.12.2019</t>
  </si>
  <si>
    <t>05.12.2019</t>
  </si>
  <si>
    <t>20.12.2019</t>
  </si>
  <si>
    <t>22.11.2019</t>
  </si>
  <si>
    <t>07.11.2019</t>
  </si>
  <si>
    <t>20.11.2019</t>
  </si>
  <si>
    <t>03.01.2020</t>
  </si>
  <si>
    <t>28.12.2019</t>
  </si>
  <si>
    <t>23.12.2019</t>
  </si>
  <si>
    <t>AS ON 31.12.2019 (AMOUNT IN LAKHS)</t>
  </si>
  <si>
    <t>AS ON (31.12.2019) AMT IN LAKHS</t>
  </si>
  <si>
    <t>AS ON (31.12.2019)  AMT IN LAKHS</t>
  </si>
  <si>
    <t>AS ON 31.12.2019</t>
  </si>
  <si>
    <t>AS ON 31.12.2019 (RS. IN LAKHS)</t>
  </si>
  <si>
    <t>BAND</t>
  </si>
  <si>
    <t>Total Outstanding Amount</t>
  </si>
  <si>
    <t>MUDRA LOAN AS ON 31.12.2019 (Amt in lakhs)</t>
  </si>
  <si>
    <t>AS ON 31.12.2019      (RS. IN LAKHS)</t>
  </si>
  <si>
    <t>Bankwise ACP Sub-Sector Achievement Report of Arunachal Pradesh in the FY2019-2020 As on 31.12.2019</t>
  </si>
  <si>
    <t>Annual Credit Plan - Achievements of Arunachal Pradesh in the FY 2019-2020 as on date 31.12.2019</t>
  </si>
  <si>
    <t>AS ON 31.12.2019   (Rs. in lakhs)</t>
  </si>
  <si>
    <t>Details of Agriculture Loan of Arunachal Pradesh in the FY 2019-2020 as on date 31.12.2019    (Amount in  lakhs)</t>
  </si>
  <si>
    <t>as on  31.12.2019 ( Amount in Lakhs)</t>
  </si>
  <si>
    <t>31.12.2019</t>
  </si>
  <si>
    <t>BANKWISE SOCIAL SECURITY SCHEMES AS ON 31.12.2019 OF ARUNACHAL PRADESH IN THE YEAR 2019-20</t>
  </si>
  <si>
    <t>Standup India Report of Arunachal Pradesh as on 31.12.2019</t>
  </si>
  <si>
    <t>SC</t>
  </si>
  <si>
    <t>ST</t>
  </si>
  <si>
    <t>WOMEN</t>
  </si>
  <si>
    <t>NULM ACHIEVEMENT OF ARUNACHAL PRADESH AS ON 31.12.2019</t>
  </si>
  <si>
    <t>INDIVIDUAL BENEFICIARIES ACHIEVEMENT</t>
  </si>
  <si>
    <t>SHG BENEFICIARIES ACHIEVEMENT</t>
  </si>
  <si>
    <t>DIGITIZATION DETAILS OF ARUNACHAL PRADESH AS ON 31.12.2019</t>
  </si>
  <si>
    <t>BHIM Aadhaar</t>
  </si>
  <si>
    <t>MICRO ATMs</t>
  </si>
  <si>
    <t xml:space="preserve">Mobile Banking Activation </t>
  </si>
  <si>
    <t>Internet Banking Activation</t>
  </si>
  <si>
    <t xml:space="preserve">IMPS </t>
  </si>
  <si>
    <t xml:space="preserve">POS at Merchant Site </t>
  </si>
  <si>
    <t>Bharat QR</t>
  </si>
  <si>
    <t xml:space="preserve"> Current Year No.</t>
  </si>
  <si>
    <t xml:space="preserve"> Cumulative No.</t>
  </si>
  <si>
    <t>DATA SEEDING DETAILS OF ARUNACHAL PRADESH AS ON 31.12.2019</t>
  </si>
  <si>
    <t>No of operative savings bank account</t>
  </si>
  <si>
    <t>No. of bank account seeded with mobile number</t>
  </si>
  <si>
    <t>No. of bank account seeded with aadhaar number</t>
  </si>
  <si>
    <t>No. of Rupay Cards issued</t>
  </si>
  <si>
    <t>No. of Rupay Cards Activated</t>
  </si>
  <si>
    <t>Details of NRLM of Arunachal Pradesh as on 31.12.2019</t>
  </si>
  <si>
    <t>Disbursement Amount</t>
  </si>
  <si>
    <t>O/S Amount</t>
  </si>
  <si>
    <t xml:space="preserve"> AS ON 31.12.2019   (Rs. in lakhs)</t>
  </si>
  <si>
    <t>AS ON 31.12.2019               (Rs in lakh)</t>
  </si>
  <si>
    <t>Name of Banks</t>
  </si>
  <si>
    <t>as on  31.12.2019     (Rs. In lakhs)</t>
  </si>
  <si>
    <t>PMEGP (2019-20)  DETAILS:</t>
  </si>
  <si>
    <t>NO.</t>
  </si>
  <si>
    <t>Disbursement No.</t>
  </si>
  <si>
    <t>O/S No.</t>
  </si>
  <si>
    <t>BANK-WISE TARGET  UNDER ACP  2019-20 AS ON 31.12.2019</t>
  </si>
  <si>
    <t>23.01.2020</t>
  </si>
  <si>
    <t>05.02.2020</t>
  </si>
  <si>
    <t>22.01.2020</t>
  </si>
  <si>
    <t>28.01.2020</t>
  </si>
  <si>
    <t>STATUS OF DCC &amp; DLRC MEETING AS ON 31.12.2019</t>
  </si>
  <si>
    <t>as on (31.12.2019)</t>
  </si>
  <si>
    <t>as on 31.12.2019 (RS. IN LAKH)</t>
  </si>
  <si>
    <t>as on 31.12.2019   (Rs In Lakhs)</t>
  </si>
  <si>
    <t>as on  31.12.2019   (Amt. in lakhs)</t>
  </si>
  <si>
    <t>Analysis of other priority sector of Arunachal Pradesh in the Year  2019-20</t>
  </si>
  <si>
    <t xml:space="preserve">           Details of advances to MSME sectors as on 31.12.2019 (Rs. In Lakhs)</t>
  </si>
  <si>
    <t>QUARTERLY REPORT ON CONDUCT OF CAMPS BY RURAL BRANCHES OF BANKS AS ON 31.12.2019</t>
  </si>
  <si>
    <t>30.10.2019</t>
  </si>
  <si>
    <t>15.11.2019</t>
  </si>
  <si>
    <t>22.12.2019</t>
  </si>
  <si>
    <t>as on 31.12.2019  (AMOUNT  IN LAKHS)</t>
  </si>
  <si>
    <t>AS ON 31.12.2019 ( Data in pecentage)</t>
  </si>
  <si>
    <t>Standup India report</t>
  </si>
  <si>
    <t>NULM Achievement</t>
  </si>
  <si>
    <t>Digitization details</t>
  </si>
  <si>
    <t>Data Seeding details</t>
  </si>
  <si>
    <t>NRLM details</t>
  </si>
  <si>
    <t>Analysis of Priority Sector Advances Under CROP LOAN of Arunachal Pradesh  in the Year 2019-20</t>
  </si>
  <si>
    <t xml:space="preserve">Analysis of Other Priority Sector Advances </t>
  </si>
  <si>
    <t xml:space="preserve">Analysis of Priority Sector Agriculture Sector Advances </t>
  </si>
  <si>
    <t>19.03.2020</t>
  </si>
  <si>
    <t>17.03.2020</t>
  </si>
  <si>
    <t>6 to 13</t>
  </si>
  <si>
    <t>28.02.2020</t>
  </si>
  <si>
    <t>11.03.2020</t>
  </si>
  <si>
    <t>18.03.2020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</si>
</sst>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Bernard MT Condensed"/>
      <family val="1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Bernard MT Condensed"/>
      <family val="1"/>
    </font>
    <font>
      <sz val="12"/>
      <name val="Bernard MT Condensed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Bernard MT Condensed"/>
      <family val="1"/>
    </font>
    <font>
      <b/>
      <sz val="12"/>
      <color theme="1"/>
      <name val="Arial"/>
      <family val="2"/>
    </font>
    <font>
      <sz val="18"/>
      <color theme="1"/>
      <name val="Bernard MT Condensed"/>
      <family val="1"/>
    </font>
    <font>
      <u/>
      <sz val="16"/>
      <name val="Bernard MT Condensed"/>
      <family val="1"/>
    </font>
    <font>
      <b/>
      <sz val="12"/>
      <name val="Arial Rounded MT Bold"/>
      <family val="2"/>
    </font>
    <font>
      <sz val="11"/>
      <name val="Bodoni MT Black"/>
      <family val="1"/>
    </font>
    <font>
      <sz val="11"/>
      <name val="Calibri"/>
      <family val="2"/>
      <scheme val="minor"/>
    </font>
    <font>
      <b/>
      <sz val="16"/>
      <name val="Rockwell Extra Bold"/>
      <family val="1"/>
    </font>
    <font>
      <b/>
      <sz val="12"/>
      <name val="Bernard MT Condensed"/>
      <family val="1"/>
    </font>
    <font>
      <sz val="16"/>
      <name val="Bodoni MT Black"/>
      <family val="1"/>
    </font>
    <font>
      <sz val="16"/>
      <name val="Bernard MT Condensed"/>
      <family val="1"/>
    </font>
    <font>
      <sz val="12"/>
      <name val="Britannic Bold"/>
      <family val="2"/>
    </font>
    <font>
      <b/>
      <sz val="12"/>
      <color theme="1"/>
      <name val="Bernard MT Condensed"/>
      <family val="1"/>
    </font>
    <font>
      <b/>
      <sz val="22"/>
      <name val="Bernard MT Condensed"/>
      <family val="1"/>
    </font>
    <font>
      <b/>
      <u/>
      <sz val="12"/>
      <color indexed="8"/>
      <name val="Arial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4"/>
      <color indexed="60"/>
      <name val="Century Gothic"/>
      <family val="2"/>
    </font>
    <font>
      <sz val="10"/>
      <name val="Century Gothic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Bernard MT Condensed"/>
      <family val="1"/>
    </font>
    <font>
      <sz val="14"/>
      <color theme="1"/>
      <name val="Bernard MT Condensed"/>
      <family val="1"/>
    </font>
    <font>
      <sz val="20"/>
      <name val="Bernard MT Condensed"/>
      <family val="1"/>
    </font>
    <font>
      <b/>
      <sz val="14"/>
      <name val="Bernard MT Condensed"/>
      <family val="1"/>
    </font>
  </fonts>
  <fills count="6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01">
    <xf numFmtId="0" fontId="0" fillId="0" borderId="0"/>
    <xf numFmtId="0" fontId="6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20" applyNumberFormat="0" applyAlignment="0" applyProtection="0"/>
    <xf numFmtId="0" fontId="20" fillId="23" borderId="21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20" applyNumberFormat="0" applyAlignment="0" applyProtection="0"/>
    <xf numFmtId="0" fontId="27" fillId="0" borderId="25" applyNumberFormat="0" applyFill="0" applyAlignment="0" applyProtection="0"/>
    <xf numFmtId="0" fontId="28" fillId="24" borderId="0" applyNumberFormat="0" applyBorder="0" applyAlignment="0" applyProtection="0"/>
    <xf numFmtId="0" fontId="10" fillId="25" borderId="26" applyNumberFormat="0" applyAlignment="0" applyProtection="0"/>
    <xf numFmtId="0" fontId="29" fillId="22" borderId="27" applyNumberFormat="0" applyAlignment="0" applyProtection="0"/>
    <xf numFmtId="0" fontId="30" fillId="0" borderId="0" applyNumberFormat="0" applyFill="0" applyBorder="0" applyAlignment="0" applyProtection="0"/>
    <xf numFmtId="0" fontId="15" fillId="0" borderId="28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5" fillId="0" borderId="0" applyNumberFormat="0" applyFill="0" applyBorder="0" applyAlignment="0" applyProtection="0"/>
    <xf numFmtId="0" fontId="56" fillId="0" borderId="55" applyNumberFormat="0" applyFill="0" applyAlignment="0" applyProtection="0"/>
    <xf numFmtId="0" fontId="57" fillId="0" borderId="56" applyNumberFormat="0" applyFill="0" applyAlignment="0" applyProtection="0"/>
    <xf numFmtId="0" fontId="58" fillId="0" borderId="57" applyNumberFormat="0" applyFill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58" applyNumberFormat="0" applyAlignment="0" applyProtection="0"/>
    <xf numFmtId="0" fontId="63" fillId="37" borderId="59" applyNumberFormat="0" applyAlignment="0" applyProtection="0"/>
    <xf numFmtId="0" fontId="64" fillId="37" borderId="58" applyNumberFormat="0" applyAlignment="0" applyProtection="0"/>
    <xf numFmtId="0" fontId="65" fillId="0" borderId="60" applyNumberFormat="0" applyFill="0" applyAlignment="0" applyProtection="0"/>
    <xf numFmtId="0" fontId="66" fillId="38" borderId="61" applyNumberFormat="0" applyAlignment="0" applyProtection="0"/>
    <xf numFmtId="0" fontId="67" fillId="0" borderId="0" applyNumberFormat="0" applyFill="0" applyBorder="0" applyAlignment="0" applyProtection="0"/>
    <xf numFmtId="0" fontId="1" fillId="39" borderId="62" applyNumberFormat="0" applyFont="0" applyAlignment="0" applyProtection="0"/>
    <xf numFmtId="0" fontId="68" fillId="0" borderId="0" applyNumberFormat="0" applyFill="0" applyBorder="0" applyAlignment="0" applyProtection="0"/>
    <xf numFmtId="0" fontId="2" fillId="0" borderId="63" applyNumberFormat="0" applyFill="0" applyAlignment="0" applyProtection="0"/>
    <xf numFmtId="0" fontId="6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69" fillId="55" borderId="0" applyNumberFormat="0" applyBorder="0" applyAlignment="0" applyProtection="0"/>
    <xf numFmtId="0" fontId="69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69" fillId="63" borderId="0" applyNumberFormat="0" applyBorder="0" applyAlignment="0" applyProtection="0"/>
  </cellStyleXfs>
  <cellXfs count="78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2" fontId="2" fillId="0" borderId="0" xfId="0" applyNumberFormat="1" applyFont="1"/>
    <xf numFmtId="2" fontId="0" fillId="0" borderId="0" xfId="0" applyNumberFormat="1"/>
    <xf numFmtId="0" fontId="40" fillId="0" borderId="0" xfId="0" applyFont="1"/>
    <xf numFmtId="0" fontId="0" fillId="0" borderId="0" xfId="0"/>
    <xf numFmtId="0" fontId="0" fillId="3" borderId="0" xfId="0" applyFill="1"/>
    <xf numFmtId="0" fontId="40" fillId="3" borderId="0" xfId="0" applyFont="1" applyFill="1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1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right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2" borderId="41" xfId="0" applyFill="1" applyBorder="1"/>
    <xf numFmtId="0" fontId="16" fillId="3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2" fillId="3" borderId="1" xfId="0" applyFont="1" applyFill="1" applyBorder="1" applyAlignment="1">
      <alignment horizontal="right" wrapText="1"/>
    </xf>
    <xf numFmtId="0" fontId="4" fillId="0" borderId="0" xfId="0" applyFont="1"/>
    <xf numFmtId="0" fontId="3" fillId="0" borderId="0" xfId="0" applyFont="1"/>
    <xf numFmtId="0" fontId="32" fillId="2" borderId="1" xfId="0" applyFont="1" applyFill="1" applyBorder="1" applyAlignment="1">
      <alignment horizontal="center" wrapText="1"/>
    </xf>
    <xf numFmtId="0" fontId="32" fillId="2" borderId="46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right" wrapText="1"/>
    </xf>
    <xf numFmtId="0" fontId="38" fillId="3" borderId="3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/>
    </xf>
    <xf numFmtId="0" fontId="39" fillId="3" borderId="11" xfId="0" applyFont="1" applyFill="1" applyBorder="1" applyAlignment="1">
      <alignment horizontal="center" wrapText="1"/>
    </xf>
    <xf numFmtId="0" fontId="8" fillId="3" borderId="12" xfId="0" applyFont="1" applyFill="1" applyBorder="1"/>
    <xf numFmtId="0" fontId="16" fillId="3" borderId="8" xfId="0" applyFont="1" applyFill="1" applyBorder="1" applyAlignment="1">
      <alignment horizontal="center"/>
    </xf>
    <xf numFmtId="0" fontId="39" fillId="3" borderId="13" xfId="0" applyFont="1" applyFill="1" applyBorder="1" applyAlignment="1">
      <alignment horizontal="center" wrapText="1"/>
    </xf>
    <xf numFmtId="0" fontId="8" fillId="3" borderId="8" xfId="0" applyFont="1" applyFill="1" applyBorder="1"/>
    <xf numFmtId="0" fontId="8" fillId="3" borderId="14" xfId="0" applyFont="1" applyFill="1" applyBorder="1"/>
    <xf numFmtId="0" fontId="8" fillId="3" borderId="4" xfId="0" applyFont="1" applyFill="1" applyBorder="1"/>
    <xf numFmtId="0" fontId="39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/>
    </xf>
    <xf numFmtId="0" fontId="39" fillId="3" borderId="9" xfId="0" applyFont="1" applyFill="1" applyBorder="1" applyAlignment="1">
      <alignment horizontal="center"/>
    </xf>
    <xf numFmtId="0" fontId="8" fillId="3" borderId="9" xfId="0" applyFont="1" applyFill="1" applyBorder="1"/>
    <xf numFmtId="0" fontId="39" fillId="3" borderId="4" xfId="0" applyFont="1" applyFill="1" applyBorder="1" applyAlignment="1">
      <alignment horizontal="center"/>
    </xf>
    <xf numFmtId="0" fontId="38" fillId="3" borderId="3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2" fontId="7" fillId="3" borderId="4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32" fillId="3" borderId="1" xfId="0" applyFont="1" applyFill="1" applyBorder="1" applyAlignment="1">
      <alignment horizontal="center" wrapText="1"/>
    </xf>
    <xf numFmtId="0" fontId="2" fillId="3" borderId="0" xfId="0" applyFont="1" applyFill="1"/>
    <xf numFmtId="0" fontId="32" fillId="3" borderId="3" xfId="0" applyFont="1" applyFill="1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2" fontId="0" fillId="0" borderId="0" xfId="0" applyNumberFormat="1" applyFill="1"/>
    <xf numFmtId="0" fontId="7" fillId="0" borderId="0" xfId="0" applyFont="1" applyFill="1"/>
    <xf numFmtId="1" fontId="11" fillId="0" borderId="0" xfId="0" applyNumberFormat="1" applyFont="1" applyFill="1" applyBorder="1" applyProtection="1">
      <protection locked="0"/>
    </xf>
    <xf numFmtId="2" fontId="11" fillId="0" borderId="0" xfId="0" applyNumberFormat="1" applyFont="1" applyFill="1" applyBorder="1" applyProtection="1">
      <protection locked="0"/>
    </xf>
    <xf numFmtId="0" fontId="0" fillId="0" borderId="0" xfId="0"/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/>
    <xf numFmtId="0" fontId="9" fillId="0" borderId="4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/>
    <xf numFmtId="0" fontId="0" fillId="0" borderId="0" xfId="0"/>
    <xf numFmtId="0" fontId="0" fillId="0" borderId="0" xfId="0"/>
    <xf numFmtId="0" fontId="50" fillId="26" borderId="4" xfId="0" applyFont="1" applyFill="1" applyBorder="1" applyAlignment="1">
      <alignment horizontal="center" vertical="center" wrapText="1"/>
    </xf>
    <xf numFmtId="0" fontId="51" fillId="27" borderId="4" xfId="0" applyFont="1" applyFill="1" applyBorder="1" applyAlignment="1">
      <alignment horizontal="center" vertical="center" wrapText="1"/>
    </xf>
    <xf numFmtId="0" fontId="51" fillId="27" borderId="4" xfId="0" applyFont="1" applyFill="1" applyBorder="1" applyAlignment="1">
      <alignment horizontal="right" vertical="center" wrapText="1"/>
    </xf>
    <xf numFmtId="2" fontId="51" fillId="27" borderId="4" xfId="0" applyNumberFormat="1" applyFont="1" applyFill="1" applyBorder="1" applyAlignment="1">
      <alignment horizontal="right" vertical="center" wrapText="1"/>
    </xf>
    <xf numFmtId="2" fontId="51" fillId="27" borderId="36" xfId="0" applyNumberFormat="1" applyFont="1" applyFill="1" applyBorder="1" applyAlignment="1">
      <alignment horizontal="right" vertical="center" wrapText="1"/>
    </xf>
    <xf numFmtId="0" fontId="52" fillId="27" borderId="4" xfId="0" applyFont="1" applyFill="1" applyBorder="1" applyAlignment="1">
      <alignment horizontal="right" vertical="center" wrapText="1"/>
    </xf>
    <xf numFmtId="0" fontId="52" fillId="27" borderId="4" xfId="0" applyFont="1" applyFill="1" applyBorder="1" applyAlignment="1">
      <alignment horizontal="center" vertical="center" wrapText="1"/>
    </xf>
    <xf numFmtId="2" fontId="52" fillId="27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4" fillId="0" borderId="4" xfId="0" applyFont="1" applyBorder="1" applyAlignment="1">
      <alignment horizontal="center" vertical="center" wrapText="1"/>
    </xf>
    <xf numFmtId="3" fontId="54" fillId="0" borderId="4" xfId="0" applyNumberFormat="1" applyFont="1" applyBorder="1" applyAlignment="1">
      <alignment horizontal="center" vertical="center" wrapText="1"/>
    </xf>
    <xf numFmtId="2" fontId="54" fillId="0" borderId="4" xfId="0" applyNumberFormat="1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2" fontId="3" fillId="0" borderId="0" xfId="0" applyNumberFormat="1" applyFont="1" applyBorder="1" applyAlignment="1">
      <alignment horizontal="right"/>
    </xf>
    <xf numFmtId="0" fontId="0" fillId="0" borderId="0" xfId="0"/>
    <xf numFmtId="0" fontId="16" fillId="3" borderId="0" xfId="0" applyFont="1" applyFill="1" applyBorder="1" applyAlignment="1">
      <alignment horizontal="center"/>
    </xf>
    <xf numFmtId="1" fontId="7" fillId="3" borderId="0" xfId="1" applyNumberFormat="1" applyFont="1" applyFill="1" applyBorder="1" applyAlignment="1">
      <alignment horizontal="center"/>
    </xf>
    <xf numFmtId="2" fontId="0" fillId="3" borderId="0" xfId="0" applyNumberFormat="1" applyFill="1"/>
    <xf numFmtId="2" fontId="32" fillId="3" borderId="0" xfId="0" applyNumberFormat="1" applyFont="1" applyFill="1" applyBorder="1" applyAlignment="1">
      <alignment wrapText="1"/>
    </xf>
    <xf numFmtId="2" fontId="32" fillId="3" borderId="0" xfId="0" applyNumberFormat="1" applyFont="1" applyFill="1" applyBorder="1" applyAlignment="1">
      <alignment horizontal="right" wrapText="1"/>
    </xf>
    <xf numFmtId="2" fontId="2" fillId="3" borderId="0" xfId="0" applyNumberFormat="1" applyFont="1" applyFill="1" applyBorder="1"/>
    <xf numFmtId="0" fontId="16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0" fillId="0" borderId="0" xfId="0"/>
    <xf numFmtId="0" fontId="13" fillId="3" borderId="0" xfId="0" applyFont="1" applyFill="1" applyBorder="1" applyAlignment="1">
      <alignment horizontal="center" vertical="center"/>
    </xf>
    <xf numFmtId="0" fontId="0" fillId="0" borderId="0" xfId="0"/>
    <xf numFmtId="0" fontId="33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wrapText="1"/>
    </xf>
    <xf numFmtId="0" fontId="33" fillId="3" borderId="1" xfId="0" applyFont="1" applyFill="1" applyBorder="1" applyAlignment="1">
      <alignment wrapText="1"/>
    </xf>
    <xf numFmtId="0" fontId="33" fillId="3" borderId="29" xfId="0" applyFont="1" applyFill="1" applyBorder="1" applyAlignment="1">
      <alignment wrapText="1"/>
    </xf>
    <xf numFmtId="0" fontId="32" fillId="3" borderId="2" xfId="0" applyFont="1" applyFill="1" applyBorder="1" applyAlignment="1">
      <alignment wrapText="1"/>
    </xf>
    <xf numFmtId="0" fontId="32" fillId="3" borderId="4" xfId="0" applyFont="1" applyFill="1" applyBorder="1" applyAlignment="1">
      <alignment wrapText="1"/>
    </xf>
    <xf numFmtId="0" fontId="32" fillId="3" borderId="3" xfId="0" applyFont="1" applyFill="1" applyBorder="1" applyAlignment="1">
      <alignment wrapText="1"/>
    </xf>
    <xf numFmtId="0" fontId="33" fillId="3" borderId="7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1" fontId="7" fillId="3" borderId="4" xfId="1" applyNumberFormat="1" applyFont="1" applyFill="1" applyBorder="1" applyAlignment="1">
      <alignment horizontal="center"/>
    </xf>
    <xf numFmtId="2" fontId="7" fillId="3" borderId="4" xfId="1" applyNumberFormat="1" applyFont="1" applyFill="1" applyBorder="1" applyAlignment="1">
      <alignment horizontal="right"/>
    </xf>
    <xf numFmtId="2" fontId="32" fillId="3" borderId="1" xfId="0" applyNumberFormat="1" applyFont="1" applyFill="1" applyBorder="1" applyAlignment="1">
      <alignment horizontal="right" wrapText="1"/>
    </xf>
    <xf numFmtId="1" fontId="4" fillId="3" borderId="4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wrapText="1"/>
    </xf>
    <xf numFmtId="2" fontId="16" fillId="3" borderId="4" xfId="1" applyNumberFormat="1" applyFont="1" applyFill="1" applyBorder="1" applyAlignment="1">
      <alignment horizontal="right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32" fillId="3" borderId="29" xfId="0" applyFont="1" applyFill="1" applyBorder="1" applyAlignment="1">
      <alignment wrapText="1"/>
    </xf>
    <xf numFmtId="2" fontId="32" fillId="3" borderId="4" xfId="0" applyNumberFormat="1" applyFont="1" applyFill="1" applyBorder="1" applyAlignment="1">
      <alignment wrapText="1"/>
    </xf>
    <xf numFmtId="1" fontId="3" fillId="3" borderId="41" xfId="0" applyNumberFormat="1" applyFont="1" applyFill="1" applyBorder="1" applyAlignment="1">
      <alignment horizontal="center" wrapText="1"/>
    </xf>
    <xf numFmtId="2" fontId="3" fillId="3" borderId="7" xfId="0" applyNumberFormat="1" applyFont="1" applyFill="1" applyBorder="1" applyAlignment="1">
      <alignment wrapText="1"/>
    </xf>
    <xf numFmtId="2" fontId="16" fillId="3" borderId="18" xfId="1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wrapText="1"/>
    </xf>
    <xf numFmtId="2" fontId="7" fillId="3" borderId="4" xfId="1" applyNumberFormat="1" applyFont="1" applyFill="1" applyBorder="1" applyAlignment="1">
      <alignment horizontal="right" wrapText="1"/>
    </xf>
    <xf numFmtId="2" fontId="3" fillId="3" borderId="3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right" wrapText="1"/>
    </xf>
    <xf numFmtId="2" fontId="16" fillId="3" borderId="4" xfId="1" applyNumberFormat="1" applyFont="1" applyFill="1" applyBorder="1" applyAlignment="1">
      <alignment horizontal="right" wrapText="1"/>
    </xf>
    <xf numFmtId="0" fontId="4" fillId="3" borderId="4" xfId="0" applyFont="1" applyFill="1" applyBorder="1" applyAlignment="1"/>
    <xf numFmtId="0" fontId="32" fillId="3" borderId="4" xfId="0" applyFont="1" applyFill="1" applyBorder="1" applyAlignment="1">
      <alignment horizontal="center" wrapText="1"/>
    </xf>
    <xf numFmtId="2" fontId="33" fillId="3" borderId="4" xfId="0" applyNumberFormat="1" applyFont="1" applyFill="1" applyBorder="1" applyAlignment="1">
      <alignment wrapText="1"/>
    </xf>
    <xf numFmtId="0" fontId="16" fillId="3" borderId="12" xfId="1" applyFont="1" applyFill="1" applyBorder="1" applyAlignment="1">
      <alignment horizontal="center" vertical="center" wrapText="1"/>
    </xf>
    <xf numFmtId="0" fontId="16" fillId="3" borderId="14" xfId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right" wrapText="1"/>
    </xf>
    <xf numFmtId="2" fontId="33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right" wrapText="1"/>
    </xf>
    <xf numFmtId="2" fontId="3" fillId="3" borderId="4" xfId="0" applyNumberFormat="1" applyFont="1" applyFill="1" applyBorder="1" applyAlignment="1">
      <alignment horizontal="right" vertical="center"/>
    </xf>
    <xf numFmtId="1" fontId="7" fillId="3" borderId="8" xfId="1" applyNumberFormat="1" applyFont="1" applyFill="1" applyBorder="1" applyAlignment="1">
      <alignment horizontal="right" vertical="center" wrapText="1"/>
    </xf>
    <xf numFmtId="2" fontId="7" fillId="3" borderId="8" xfId="1" applyNumberFormat="1" applyFont="1" applyFill="1" applyBorder="1" applyAlignment="1">
      <alignment horizontal="right" vertical="center" wrapText="1"/>
    </xf>
    <xf numFmtId="1" fontId="3" fillId="3" borderId="4" xfId="0" applyNumberFormat="1" applyFont="1" applyFill="1" applyBorder="1" applyAlignment="1">
      <alignment horizontal="right" vertical="center"/>
    </xf>
    <xf numFmtId="0" fontId="16" fillId="3" borderId="13" xfId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right" vertical="center" wrapText="1"/>
    </xf>
    <xf numFmtId="2" fontId="33" fillId="3" borderId="1" xfId="0" applyNumberFormat="1" applyFont="1" applyFill="1" applyBorder="1" applyAlignment="1">
      <alignment horizontal="right" vertical="center" wrapText="1"/>
    </xf>
    <xf numFmtId="2" fontId="3" fillId="3" borderId="4" xfId="0" applyNumberFormat="1" applyFont="1" applyFill="1" applyBorder="1"/>
    <xf numFmtId="0" fontId="4" fillId="3" borderId="4" xfId="0" applyFont="1" applyFill="1" applyBorder="1"/>
    <xf numFmtId="2" fontId="4" fillId="3" borderId="4" xfId="0" applyNumberFormat="1" applyFont="1" applyFill="1" applyBorder="1"/>
    <xf numFmtId="2" fontId="4" fillId="0" borderId="0" xfId="0" applyNumberFormat="1" applyFont="1"/>
    <xf numFmtId="0" fontId="16" fillId="3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wrapText="1"/>
    </xf>
    <xf numFmtId="0" fontId="4" fillId="3" borderId="40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 wrapText="1"/>
    </xf>
    <xf numFmtId="1" fontId="4" fillId="3" borderId="4" xfId="0" applyNumberFormat="1" applyFont="1" applyFill="1" applyBorder="1"/>
    <xf numFmtId="2" fontId="4" fillId="3" borderId="4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2" fontId="3" fillId="3" borderId="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vertical="center"/>
    </xf>
    <xf numFmtId="2" fontId="3" fillId="3" borderId="4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2" fontId="0" fillId="3" borderId="4" xfId="0" applyNumberFormat="1" applyFill="1" applyBorder="1"/>
    <xf numFmtId="2" fontId="2" fillId="3" borderId="4" xfId="0" applyNumberFormat="1" applyFont="1" applyFill="1" applyBorder="1"/>
    <xf numFmtId="1" fontId="16" fillId="3" borderId="17" xfId="0" applyNumberFormat="1" applyFont="1" applyFill="1" applyBorder="1" applyAlignment="1">
      <alignment vertical="center"/>
    </xf>
    <xf numFmtId="2" fontId="16" fillId="3" borderId="33" xfId="0" applyNumberFormat="1" applyFont="1" applyFill="1" applyBorder="1" applyAlignment="1">
      <alignment vertical="center"/>
    </xf>
    <xf numFmtId="1" fontId="16" fillId="3" borderId="33" xfId="0" applyNumberFormat="1" applyFont="1" applyFill="1" applyBorder="1" applyAlignment="1">
      <alignment vertical="center"/>
    </xf>
    <xf numFmtId="2" fontId="16" fillId="3" borderId="10" xfId="0" applyNumberFormat="1" applyFont="1" applyFill="1" applyBorder="1" applyAlignment="1">
      <alignment vertical="center"/>
    </xf>
    <xf numFmtId="1" fontId="16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center" wrapText="1"/>
    </xf>
    <xf numFmtId="1" fontId="7" fillId="3" borderId="4" xfId="0" applyNumberFormat="1" applyFont="1" applyFill="1" applyBorder="1" applyAlignment="1">
      <alignment horizont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right" wrapText="1"/>
    </xf>
    <xf numFmtId="2" fontId="4" fillId="0" borderId="4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right" wrapText="1"/>
    </xf>
    <xf numFmtId="2" fontId="3" fillId="0" borderId="4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right" vertical="center" wrapText="1"/>
    </xf>
    <xf numFmtId="2" fontId="16" fillId="0" borderId="13" xfId="0" applyNumberFormat="1" applyFont="1" applyFill="1" applyBorder="1" applyAlignment="1">
      <alignment horizontal="right" vertical="center" wrapText="1"/>
    </xf>
    <xf numFmtId="1" fontId="16" fillId="3" borderId="4" xfId="1" applyNumberFormat="1" applyFont="1" applyFill="1" applyBorder="1" applyAlignment="1">
      <alignment horizontal="center" vertical="center" wrapText="1"/>
    </xf>
    <xf numFmtId="2" fontId="16" fillId="3" borderId="4" xfId="1" applyNumberFormat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3" borderId="36" xfId="1" applyFont="1" applyFill="1" applyBorder="1" applyAlignment="1">
      <alignment horizontal="center"/>
    </xf>
    <xf numFmtId="1" fontId="16" fillId="3" borderId="4" xfId="1" applyNumberFormat="1" applyFont="1" applyFill="1" applyBorder="1" applyAlignment="1">
      <alignment horizontal="right"/>
    </xf>
    <xf numFmtId="0" fontId="7" fillId="3" borderId="17" xfId="1" applyFont="1" applyFill="1" applyBorder="1" applyAlignment="1">
      <alignment horizontal="center"/>
    </xf>
    <xf numFmtId="0" fontId="7" fillId="3" borderId="42" xfId="1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" fontId="16" fillId="3" borderId="4" xfId="1" applyNumberFormat="1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right"/>
    </xf>
    <xf numFmtId="2" fontId="16" fillId="3" borderId="4" xfId="0" applyNumberFormat="1" applyFont="1" applyFill="1" applyBorder="1" applyAlignment="1"/>
    <xf numFmtId="2" fontId="16" fillId="3" borderId="4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wrapText="1"/>
    </xf>
    <xf numFmtId="1" fontId="16" fillId="3" borderId="4" xfId="0" applyNumberFormat="1" applyFont="1" applyFill="1" applyBorder="1" applyAlignment="1">
      <alignment horizontal="center" vertical="center" wrapText="1"/>
    </xf>
    <xf numFmtId="1" fontId="16" fillId="32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4" xfId="1" applyFont="1" applyFill="1" applyBorder="1" applyAlignment="1">
      <alignment horizontal="center" vertical="center"/>
    </xf>
    <xf numFmtId="1" fontId="32" fillId="3" borderId="1" xfId="0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1" fontId="33" fillId="3" borderId="1" xfId="0" applyNumberFormat="1" applyFont="1" applyFill="1" applyBorder="1" applyAlignment="1">
      <alignment horizontal="right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wrapText="1"/>
    </xf>
    <xf numFmtId="0" fontId="1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2" fontId="3" fillId="3" borderId="4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right" wrapText="1"/>
    </xf>
    <xf numFmtId="2" fontId="4" fillId="3" borderId="29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center" vertical="top" wrapText="1"/>
    </xf>
    <xf numFmtId="0" fontId="7" fillId="3" borderId="30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wrapText="1"/>
    </xf>
    <xf numFmtId="2" fontId="4" fillId="3" borderId="4" xfId="0" applyNumberFormat="1" applyFont="1" applyFill="1" applyBorder="1" applyAlignment="1">
      <alignment horizontal="right" wrapText="1"/>
    </xf>
    <xf numFmtId="0" fontId="3" fillId="3" borderId="18" xfId="0" applyFont="1" applyFill="1" applyBorder="1" applyAlignment="1">
      <alignment horizontal="right"/>
    </xf>
    <xf numFmtId="2" fontId="3" fillId="3" borderId="18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/>
    <xf numFmtId="2" fontId="3" fillId="3" borderId="4" xfId="0" applyNumberFormat="1" applyFont="1" applyFill="1" applyBorder="1" applyAlignment="1"/>
    <xf numFmtId="1" fontId="0" fillId="3" borderId="0" xfId="0" applyNumberFormat="1" applyFill="1"/>
    <xf numFmtId="0" fontId="4" fillId="3" borderId="7" xfId="0" applyFont="1" applyFill="1" applyBorder="1" applyAlignment="1">
      <alignment horizontal="right" wrapText="1"/>
    </xf>
    <xf numFmtId="0" fontId="32" fillId="3" borderId="7" xfId="0" applyFont="1" applyFill="1" applyBorder="1" applyAlignment="1">
      <alignment horizontal="right" wrapText="1"/>
    </xf>
    <xf numFmtId="2" fontId="32" fillId="3" borderId="7" xfId="0" applyNumberFormat="1" applyFont="1" applyFill="1" applyBorder="1" applyAlignment="1">
      <alignment horizontal="right" wrapText="1"/>
    </xf>
    <xf numFmtId="0" fontId="16" fillId="3" borderId="4" xfId="1" applyFont="1" applyFill="1" applyBorder="1" applyAlignment="1">
      <alignment horizontal="right"/>
    </xf>
    <xf numFmtId="0" fontId="32" fillId="3" borderId="4" xfId="0" applyFont="1" applyFill="1" applyBorder="1" applyAlignment="1">
      <alignment horizontal="right" wrapText="1"/>
    </xf>
    <xf numFmtId="2" fontId="32" fillId="3" borderId="4" xfId="0" applyNumberFormat="1" applyFont="1" applyFill="1" applyBorder="1" applyAlignment="1">
      <alignment horizontal="right" wrapText="1"/>
    </xf>
    <xf numFmtId="1" fontId="3" fillId="3" borderId="1" xfId="0" applyNumberFormat="1" applyFont="1" applyFill="1" applyBorder="1" applyAlignment="1">
      <alignment horizontal="right" wrapText="1"/>
    </xf>
    <xf numFmtId="0" fontId="7" fillId="3" borderId="4" xfId="1" applyFont="1" applyFill="1" applyBorder="1" applyAlignment="1">
      <alignment horizontal="center" wrapText="1"/>
    </xf>
    <xf numFmtId="0" fontId="7" fillId="3" borderId="36" xfId="1" applyFont="1" applyFill="1" applyBorder="1" applyAlignment="1">
      <alignment horizontal="center" wrapText="1"/>
    </xf>
    <xf numFmtId="2" fontId="33" fillId="3" borderId="4" xfId="0" applyNumberFormat="1" applyFont="1" applyFill="1" applyBorder="1" applyAlignment="1">
      <alignment horizontal="right" wrapText="1"/>
    </xf>
    <xf numFmtId="1" fontId="3" fillId="3" borderId="4" xfId="1" applyNumberFormat="1" applyFont="1" applyFill="1" applyBorder="1" applyAlignment="1">
      <alignment horizontal="right"/>
    </xf>
    <xf numFmtId="2" fontId="3" fillId="3" borderId="4" xfId="1" applyNumberFormat="1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12" xfId="0" applyNumberFormat="1" applyFont="1" applyFill="1" applyBorder="1" applyAlignment="1">
      <alignment horizontal="right" vertical="center"/>
    </xf>
    <xf numFmtId="0" fontId="7" fillId="3" borderId="4" xfId="5" applyFont="1" applyFill="1" applyBorder="1" applyAlignment="1">
      <alignment horizontal="center"/>
    </xf>
    <xf numFmtId="2" fontId="16" fillId="3" borderId="12" xfId="0" applyNumberFormat="1" applyFont="1" applyFill="1" applyBorder="1" applyAlignment="1">
      <alignment horizontal="right" vertical="center"/>
    </xf>
    <xf numFmtId="2" fontId="4" fillId="3" borderId="0" xfId="0" applyNumberFormat="1" applyFont="1" applyFill="1"/>
    <xf numFmtId="2" fontId="3" fillId="3" borderId="7" xfId="0" applyNumberFormat="1" applyFont="1" applyFill="1" applyBorder="1" applyAlignment="1">
      <alignment horizontal="right" wrapText="1"/>
    </xf>
    <xf numFmtId="2" fontId="16" fillId="3" borderId="12" xfId="0" applyNumberFormat="1" applyFont="1" applyFill="1" applyBorder="1" applyAlignment="1">
      <alignment horizontal="right"/>
    </xf>
    <xf numFmtId="2" fontId="7" fillId="3" borderId="12" xfId="0" applyNumberFormat="1" applyFont="1" applyFill="1" applyBorder="1" applyAlignment="1">
      <alignment horizontal="right"/>
    </xf>
    <xf numFmtId="2" fontId="16" fillId="3" borderId="4" xfId="5" applyNumberFormat="1" applyFont="1" applyFill="1" applyBorder="1" applyAlignment="1">
      <alignment horizontal="right"/>
    </xf>
    <xf numFmtId="0" fontId="7" fillId="3" borderId="8" xfId="0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/>
    </xf>
    <xf numFmtId="0" fontId="32" fillId="3" borderId="46" xfId="0" applyFont="1" applyFill="1" applyBorder="1" applyAlignment="1">
      <alignment wrapText="1"/>
    </xf>
    <xf numFmtId="0" fontId="32" fillId="3" borderId="7" xfId="0" applyFont="1" applyFill="1" applyBorder="1" applyAlignment="1">
      <alignment wrapText="1"/>
    </xf>
    <xf numFmtId="2" fontId="40" fillId="0" borderId="0" xfId="0" applyNumberFormat="1" applyFont="1"/>
    <xf numFmtId="2" fontId="40" fillId="3" borderId="0" xfId="0" applyNumberFormat="1" applyFont="1" applyFill="1"/>
    <xf numFmtId="2" fontId="2" fillId="0" borderId="0" xfId="0" applyNumberFormat="1" applyFont="1" applyAlignment="1">
      <alignment horizontal="right"/>
    </xf>
    <xf numFmtId="1" fontId="7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2" fontId="4" fillId="0" borderId="1" xfId="0" applyNumberFormat="1" applyFont="1" applyBorder="1" applyAlignment="1">
      <alignment wrapText="1"/>
    </xf>
    <xf numFmtId="0" fontId="16" fillId="3" borderId="4" xfId="0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0" borderId="4" xfId="0" applyFont="1" applyBorder="1"/>
    <xf numFmtId="2" fontId="16" fillId="31" borderId="4" xfId="1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wrapText="1"/>
    </xf>
    <xf numFmtId="2" fontId="4" fillId="0" borderId="1" xfId="0" applyNumberFormat="1" applyFont="1" applyBorder="1" applyAlignment="1">
      <alignment horizontal="right" wrapText="1"/>
    </xf>
    <xf numFmtId="2" fontId="4" fillId="0" borderId="46" xfId="0" applyNumberFormat="1" applyFont="1" applyFill="1" applyBorder="1" applyAlignment="1">
      <alignment horizontal="right" wrapText="1"/>
    </xf>
    <xf numFmtId="2" fontId="32" fillId="3" borderId="2" xfId="0" applyNumberFormat="1" applyFont="1" applyFill="1" applyBorder="1" applyAlignment="1">
      <alignment horizontal="right" wrapText="1"/>
    </xf>
    <xf numFmtId="2" fontId="7" fillId="3" borderId="13" xfId="0" applyNumberFormat="1" applyFont="1" applyFill="1" applyBorder="1" applyAlignment="1">
      <alignment horizontal="right" vertical="center"/>
    </xf>
    <xf numFmtId="2" fontId="4" fillId="0" borderId="4" xfId="0" applyNumberFormat="1" applyFont="1" applyBorder="1"/>
    <xf numFmtId="1" fontId="16" fillId="3" borderId="12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wrapText="1"/>
    </xf>
    <xf numFmtId="1" fontId="4" fillId="0" borderId="46" xfId="0" applyNumberFormat="1" applyFont="1" applyFill="1" applyBorder="1" applyAlignment="1">
      <alignment horizontal="right" wrapText="1"/>
    </xf>
    <xf numFmtId="1" fontId="33" fillId="3" borderId="1" xfId="0" applyNumberFormat="1" applyFont="1" applyFill="1" applyBorder="1" applyAlignment="1">
      <alignment horizontal="right" vertical="center" wrapText="1"/>
    </xf>
    <xf numFmtId="1" fontId="3" fillId="3" borderId="4" xfId="0" applyNumberFormat="1" applyFont="1" applyFill="1" applyBorder="1"/>
    <xf numFmtId="0" fontId="4" fillId="3" borderId="4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right" wrapText="1"/>
    </xf>
    <xf numFmtId="2" fontId="4" fillId="0" borderId="29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2" fontId="4" fillId="0" borderId="7" xfId="0" applyNumberFormat="1" applyFont="1" applyBorder="1" applyAlignment="1">
      <alignment horizontal="right" wrapText="1"/>
    </xf>
    <xf numFmtId="2" fontId="16" fillId="3" borderId="4" xfId="1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wrapText="1"/>
    </xf>
    <xf numFmtId="0" fontId="4" fillId="3" borderId="0" xfId="0" applyFont="1" applyFill="1"/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2" fontId="3" fillId="3" borderId="7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16" fillId="3" borderId="4" xfId="0" applyNumberFormat="1" applyFont="1" applyFill="1" applyBorder="1" applyAlignment="1">
      <alignment horizontal="right" vertical="center" wrapText="1"/>
    </xf>
    <xf numFmtId="2" fontId="16" fillId="3" borderId="4" xfId="0" applyNumberFormat="1" applyFont="1" applyFill="1" applyBorder="1" applyAlignment="1">
      <alignment horizontal="right" vertical="center" wrapText="1"/>
    </xf>
    <xf numFmtId="1" fontId="4" fillId="3" borderId="4" xfId="0" applyNumberFormat="1" applyFont="1" applyFill="1" applyBorder="1" applyAlignment="1">
      <alignment horizontal="right" wrapText="1"/>
    </xf>
    <xf numFmtId="1" fontId="3" fillId="3" borderId="4" xfId="0" applyNumberFormat="1" applyFont="1" applyFill="1" applyBorder="1" applyAlignment="1">
      <alignment horizontal="right" vertical="center" wrapText="1"/>
    </xf>
    <xf numFmtId="2" fontId="3" fillId="3" borderId="4" xfId="0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horizontal="right" wrapText="1"/>
    </xf>
    <xf numFmtId="1" fontId="33" fillId="0" borderId="1" xfId="0" applyNumberFormat="1" applyFont="1" applyFill="1" applyBorder="1" applyAlignment="1">
      <alignment horizontal="right" wrapText="1"/>
    </xf>
    <xf numFmtId="1" fontId="32" fillId="0" borderId="1" xfId="0" applyNumberFormat="1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right" wrapText="1"/>
    </xf>
    <xf numFmtId="0" fontId="3" fillId="3" borderId="17" xfId="0" applyFont="1" applyFill="1" applyBorder="1" applyAlignment="1">
      <alignment horizontal="center" vertical="center" wrapText="1"/>
    </xf>
    <xf numFmtId="0" fontId="0" fillId="0" borderId="0" xfId="0"/>
    <xf numFmtId="0" fontId="0" fillId="3" borderId="0" xfId="0" applyFill="1"/>
    <xf numFmtId="2" fontId="16" fillId="3" borderId="14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right" wrapText="1"/>
    </xf>
    <xf numFmtId="2" fontId="4" fillId="3" borderId="46" xfId="0" applyNumberFormat="1" applyFont="1" applyFill="1" applyBorder="1" applyAlignment="1">
      <alignment horizontal="right" wrapText="1"/>
    </xf>
    <xf numFmtId="2" fontId="33" fillId="3" borderId="2" xfId="0" applyNumberFormat="1" applyFont="1" applyFill="1" applyBorder="1" applyAlignment="1">
      <alignment horizontal="right" wrapText="1"/>
    </xf>
    <xf numFmtId="2" fontId="7" fillId="3" borderId="10" xfId="0" applyNumberFormat="1" applyFont="1" applyFill="1" applyBorder="1" applyAlignment="1">
      <alignment horizontal="right" vertical="center"/>
    </xf>
    <xf numFmtId="2" fontId="16" fillId="3" borderId="13" xfId="0" applyNumberFormat="1" applyFont="1" applyFill="1" applyBorder="1" applyAlignment="1">
      <alignment horizontal="right" vertical="center"/>
    </xf>
    <xf numFmtId="2" fontId="16" fillId="3" borderId="13" xfId="0" applyNumberFormat="1" applyFont="1" applyFill="1" applyBorder="1" applyAlignment="1">
      <alignment horizontal="right"/>
    </xf>
    <xf numFmtId="2" fontId="7" fillId="3" borderId="13" xfId="0" applyNumberFormat="1" applyFont="1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 wrapText="1"/>
    </xf>
    <xf numFmtId="2" fontId="7" fillId="3" borderId="4" xfId="0" applyNumberFormat="1" applyFont="1" applyFill="1" applyBorder="1" applyAlignment="1">
      <alignment horizontal="right"/>
    </xf>
    <xf numFmtId="2" fontId="7" fillId="3" borderId="18" xfId="0" applyNumberFormat="1" applyFont="1" applyFill="1" applyBorder="1" applyAlignment="1">
      <alignment vertical="center"/>
    </xf>
    <xf numFmtId="0" fontId="4" fillId="0" borderId="0" xfId="0" applyFont="1"/>
    <xf numFmtId="0" fontId="32" fillId="3" borderId="1" xfId="0" applyFont="1" applyFill="1" applyBorder="1" applyAlignment="1">
      <alignment wrapText="1"/>
    </xf>
    <xf numFmtId="0" fontId="32" fillId="3" borderId="4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3" borderId="46" xfId="0" applyFont="1" applyFill="1" applyBorder="1" applyAlignment="1">
      <alignment wrapText="1"/>
    </xf>
    <xf numFmtId="0" fontId="32" fillId="3" borderId="7" xfId="0" applyFont="1" applyFill="1" applyBorder="1" applyAlignment="1">
      <alignment wrapText="1"/>
    </xf>
    <xf numFmtId="0" fontId="4" fillId="0" borderId="4" xfId="0" applyFont="1" applyBorder="1"/>
    <xf numFmtId="2" fontId="4" fillId="0" borderId="4" xfId="0" applyNumberFormat="1" applyFont="1" applyBorder="1"/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2" fontId="3" fillId="0" borderId="4" xfId="0" applyNumberFormat="1" applyFont="1" applyBorder="1"/>
    <xf numFmtId="0" fontId="32" fillId="3" borderId="1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3" borderId="46" xfId="0" applyFont="1" applyFill="1" applyBorder="1" applyAlignment="1">
      <alignment wrapText="1"/>
    </xf>
    <xf numFmtId="0" fontId="32" fillId="3" borderId="7" xfId="0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32" fillId="3" borderId="4" xfId="0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4" xfId="0" applyFont="1" applyBorder="1"/>
    <xf numFmtId="0" fontId="4" fillId="0" borderId="29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3" fillId="0" borderId="4" xfId="0" applyFont="1" applyBorder="1"/>
    <xf numFmtId="0" fontId="3" fillId="0" borderId="1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2" fillId="3" borderId="4" xfId="0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horizontal="right" wrapText="1"/>
    </xf>
    <xf numFmtId="0" fontId="3" fillId="0" borderId="4" xfId="0" applyFont="1" applyBorder="1"/>
    <xf numFmtId="0" fontId="3" fillId="0" borderId="4" xfId="0" applyFont="1" applyBorder="1" applyAlignment="1">
      <alignment horizontal="right" wrapText="1"/>
    </xf>
    <xf numFmtId="0" fontId="32" fillId="3" borderId="4" xfId="0" applyFont="1" applyFill="1" applyBorder="1" applyAlignment="1">
      <alignment wrapText="1"/>
    </xf>
    <xf numFmtId="2" fontId="4" fillId="0" borderId="4" xfId="0" applyNumberFormat="1" applyFont="1" applyFill="1" applyBorder="1" applyAlignment="1">
      <alignment horizontal="right" wrapText="1"/>
    </xf>
    <xf numFmtId="2" fontId="3" fillId="0" borderId="4" xfId="0" applyNumberFormat="1" applyFont="1" applyFill="1" applyBorder="1" applyAlignment="1">
      <alignment horizontal="right" wrapText="1"/>
    </xf>
    <xf numFmtId="0" fontId="4" fillId="0" borderId="4" xfId="0" applyFont="1" applyBorder="1"/>
    <xf numFmtId="2" fontId="4" fillId="0" borderId="4" xfId="0" applyNumberFormat="1" applyFont="1" applyBorder="1"/>
    <xf numFmtId="0" fontId="4" fillId="0" borderId="4" xfId="0" applyFont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2" fontId="2" fillId="0" borderId="2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  <xf numFmtId="0" fontId="2" fillId="0" borderId="29" xfId="0" applyFont="1" applyBorder="1" applyAlignment="1">
      <alignment horizontal="center" vertical="center" wrapText="1"/>
    </xf>
    <xf numFmtId="0" fontId="33" fillId="3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wrapText="1"/>
    </xf>
    <xf numFmtId="2" fontId="3" fillId="0" borderId="4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16" fillId="3" borderId="4" xfId="0" applyFont="1" applyFill="1" applyBorder="1" applyAlignment="1">
      <alignment horizontal="center" vertical="center" wrapText="1"/>
    </xf>
    <xf numFmtId="2" fontId="16" fillId="3" borderId="4" xfId="1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2" fontId="4" fillId="3" borderId="8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center" wrapText="1"/>
    </xf>
    <xf numFmtId="0" fontId="4" fillId="3" borderId="41" xfId="0" applyFont="1" applyFill="1" applyBorder="1" applyAlignment="1">
      <alignment horizontal="right" wrapText="1"/>
    </xf>
    <xf numFmtId="2" fontId="4" fillId="3" borderId="41" xfId="0" applyNumberFormat="1" applyFont="1" applyFill="1" applyBorder="1" applyAlignment="1">
      <alignment horizontal="right" wrapText="1"/>
    </xf>
    <xf numFmtId="0" fontId="33" fillId="3" borderId="7" xfId="0" applyFont="1" applyFill="1" applyBorder="1" applyAlignment="1">
      <alignment horizontal="right" wrapText="1"/>
    </xf>
    <xf numFmtId="0" fontId="33" fillId="3" borderId="41" xfId="0" applyFont="1" applyFill="1" applyBorder="1" applyAlignment="1">
      <alignment horizontal="center" wrapText="1"/>
    </xf>
    <xf numFmtId="0" fontId="33" fillId="3" borderId="41" xfId="0" applyFont="1" applyFill="1" applyBorder="1" applyAlignment="1">
      <alignment horizontal="right" wrapText="1"/>
    </xf>
    <xf numFmtId="2" fontId="33" fillId="3" borderId="41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/>
    </xf>
    <xf numFmtId="0" fontId="16" fillId="3" borderId="4" xfId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/>
    </xf>
    <xf numFmtId="2" fontId="16" fillId="32" borderId="4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wrapText="1"/>
    </xf>
    <xf numFmtId="2" fontId="16" fillId="3" borderId="4" xfId="0" applyNumberFormat="1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 wrapText="1"/>
    </xf>
    <xf numFmtId="0" fontId="3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14" fillId="3" borderId="16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4" fillId="0" borderId="18" xfId="0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right" wrapText="1"/>
    </xf>
    <xf numFmtId="0" fontId="4" fillId="0" borderId="41" xfId="0" applyFont="1" applyBorder="1" applyAlignment="1">
      <alignment horizontal="right" wrapText="1"/>
    </xf>
    <xf numFmtId="0" fontId="4" fillId="3" borderId="4" xfId="0" applyFont="1" applyFill="1" applyBorder="1" applyAlignment="1" applyProtection="1">
      <alignment horizontal="center" wrapText="1"/>
      <protection locked="0"/>
    </xf>
    <xf numFmtId="2" fontId="4" fillId="3" borderId="4" xfId="0" applyNumberFormat="1" applyFont="1" applyFill="1" applyBorder="1" applyAlignment="1" applyProtection="1">
      <alignment horizontal="center" wrapText="1"/>
      <protection locked="0"/>
    </xf>
    <xf numFmtId="2" fontId="4" fillId="3" borderId="4" xfId="0" applyNumberFormat="1" applyFont="1" applyFill="1" applyBorder="1" applyAlignment="1">
      <alignment horizontal="center" wrapText="1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1" fontId="32" fillId="3" borderId="7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0" fontId="33" fillId="3" borderId="1" xfId="0" applyFont="1" applyFill="1" applyBorder="1" applyAlignment="1">
      <alignment vertical="center" wrapText="1"/>
    </xf>
    <xf numFmtId="2" fontId="33" fillId="3" borderId="1" xfId="0" applyNumberFormat="1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right" wrapText="1"/>
    </xf>
    <xf numFmtId="2" fontId="32" fillId="0" borderId="7" xfId="0" applyNumberFormat="1" applyFont="1" applyFill="1" applyBorder="1" applyAlignment="1">
      <alignment horizontal="right" wrapText="1"/>
    </xf>
    <xf numFmtId="2" fontId="4" fillId="0" borderId="18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wrapText="1"/>
    </xf>
    <xf numFmtId="0" fontId="0" fillId="3" borderId="0" xfId="0" applyFill="1" applyAlignment="1"/>
    <xf numFmtId="0" fontId="32" fillId="3" borderId="18" xfId="0" applyFont="1" applyFill="1" applyBorder="1" applyAlignment="1">
      <alignment wrapText="1"/>
    </xf>
    <xf numFmtId="0" fontId="32" fillId="3" borderId="18" xfId="0" applyFont="1" applyFill="1" applyBorder="1" applyAlignment="1">
      <alignment horizontal="center" wrapText="1"/>
    </xf>
    <xf numFmtId="0" fontId="32" fillId="3" borderId="5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3" borderId="5" xfId="0" applyFont="1" applyFill="1" applyBorder="1" applyAlignment="1">
      <alignment horizontal="center" wrapText="1"/>
    </xf>
    <xf numFmtId="0" fontId="32" fillId="3" borderId="2" xfId="0" applyFont="1" applyFill="1" applyBorder="1" applyAlignment="1">
      <alignment horizontal="center" wrapText="1"/>
    </xf>
    <xf numFmtId="0" fontId="32" fillId="3" borderId="6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/>
    </xf>
    <xf numFmtId="1" fontId="4" fillId="3" borderId="18" xfId="0" applyNumberFormat="1" applyFont="1" applyFill="1" applyBorder="1"/>
    <xf numFmtId="2" fontId="4" fillId="3" borderId="18" xfId="0" applyNumberFormat="1" applyFont="1" applyFill="1" applyBorder="1" applyAlignment="1">
      <alignment horizontal="left" vertical="center"/>
    </xf>
    <xf numFmtId="1" fontId="4" fillId="3" borderId="18" xfId="0" applyNumberFormat="1" applyFont="1" applyFill="1" applyBorder="1" applyAlignment="1">
      <alignment horizontal="center"/>
    </xf>
    <xf numFmtId="2" fontId="4" fillId="3" borderId="18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" fontId="3" fillId="3" borderId="4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32" fillId="3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33" fillId="3" borderId="4" xfId="0" applyFont="1" applyFill="1" applyBorder="1" applyAlignment="1">
      <alignment horizontal="right" vertical="center" wrapText="1"/>
    </xf>
    <xf numFmtId="0" fontId="33" fillId="3" borderId="4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33" fillId="3" borderId="4" xfId="0" applyNumberFormat="1" applyFont="1" applyFill="1" applyBorder="1" applyAlignment="1">
      <alignment horizontal="right" vertical="center" wrapText="1"/>
    </xf>
    <xf numFmtId="4" fontId="33" fillId="3" borderId="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2" fontId="2" fillId="0" borderId="0" xfId="0" applyNumberFormat="1" applyFont="1" applyBorder="1"/>
    <xf numFmtId="0" fontId="42" fillId="0" borderId="0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34" fillId="29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2" fontId="16" fillId="3" borderId="4" xfId="0" applyNumberFormat="1" applyFont="1" applyFill="1" applyBorder="1" applyAlignment="1">
      <alignment horizontal="center" vertical="center" wrapText="1"/>
    </xf>
    <xf numFmtId="0" fontId="45" fillId="3" borderId="4" xfId="8" applyFont="1" applyFill="1" applyBorder="1" applyAlignment="1">
      <alignment horizontal="center" vertical="center" wrapText="1"/>
    </xf>
    <xf numFmtId="0" fontId="13" fillId="3" borderId="4" xfId="8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2" fontId="35" fillId="3" borderId="4" xfId="0" applyNumberFormat="1" applyFont="1" applyFill="1" applyBorder="1" applyAlignment="1">
      <alignment horizontal="center" vertical="center"/>
    </xf>
    <xf numFmtId="2" fontId="7" fillId="3" borderId="18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/>
    </xf>
    <xf numFmtId="1" fontId="7" fillId="3" borderId="18" xfId="1" applyNumberFormat="1" applyFont="1" applyFill="1" applyBorder="1" applyAlignment="1">
      <alignment horizontal="center"/>
    </xf>
    <xf numFmtId="1" fontId="16" fillId="3" borderId="4" xfId="1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" fillId="3" borderId="4" xfId="9" applyFont="1" applyFill="1" applyBorder="1" applyAlignment="1">
      <alignment horizontal="center" vertical="center" wrapText="1"/>
    </xf>
    <xf numFmtId="0" fontId="3" fillId="3" borderId="4" xfId="9" applyFont="1" applyFill="1" applyBorder="1" applyAlignment="1">
      <alignment horizontal="center" vertical="center"/>
    </xf>
    <xf numFmtId="0" fontId="4" fillId="3" borderId="4" xfId="9" applyFont="1" applyFill="1" applyBorder="1" applyAlignment="1">
      <alignment horizontal="center"/>
    </xf>
    <xf numFmtId="0" fontId="4" fillId="3" borderId="4" xfId="9" applyFont="1" applyFill="1" applyBorder="1"/>
    <xf numFmtId="1" fontId="4" fillId="3" borderId="4" xfId="9" applyNumberFormat="1" applyFont="1" applyFill="1" applyBorder="1" applyAlignment="1">
      <alignment horizontal="right"/>
    </xf>
    <xf numFmtId="2" fontId="4" fillId="3" borderId="4" xfId="9" applyNumberFormat="1" applyFont="1" applyFill="1" applyBorder="1" applyAlignment="1">
      <alignment horizontal="right"/>
    </xf>
    <xf numFmtId="0" fontId="4" fillId="3" borderId="4" xfId="9" applyFont="1" applyFill="1" applyBorder="1" applyAlignment="1">
      <alignment wrapText="1"/>
    </xf>
    <xf numFmtId="0" fontId="3" fillId="3" borderId="4" xfId="0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9" fillId="26" borderId="4" xfId="0" applyFont="1" applyFill="1" applyBorder="1" applyAlignment="1">
      <alignment horizontal="center" vertical="center" wrapText="1"/>
    </xf>
    <xf numFmtId="0" fontId="50" fillId="26" borderId="4" xfId="0" applyFont="1" applyFill="1" applyBorder="1" applyAlignment="1">
      <alignment horizontal="center" vertical="center" wrapText="1"/>
    </xf>
    <xf numFmtId="0" fontId="50" fillId="26" borderId="30" xfId="0" applyFont="1" applyFill="1" applyBorder="1" applyAlignment="1">
      <alignment horizontal="center" vertical="center" wrapText="1"/>
    </xf>
    <xf numFmtId="0" fontId="50" fillId="26" borderId="18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3" fillId="28" borderId="19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2" fillId="3" borderId="0" xfId="8" applyFont="1" applyFill="1" applyBorder="1" applyAlignment="1">
      <alignment horizontal="center"/>
    </xf>
    <xf numFmtId="0" fontId="44" fillId="3" borderId="0" xfId="8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44" fillId="3" borderId="0" xfId="8" applyFont="1" applyFill="1" applyBorder="1" applyAlignment="1">
      <alignment horizontal="center" vertical="center" wrapText="1"/>
    </xf>
    <xf numFmtId="0" fontId="44" fillId="3" borderId="4" xfId="8" applyFont="1" applyFill="1" applyBorder="1" applyAlignment="1">
      <alignment horizontal="center" vertical="center" wrapText="1"/>
    </xf>
    <xf numFmtId="164" fontId="44" fillId="3" borderId="4" xfId="8" applyNumberFormat="1" applyFont="1" applyFill="1" applyBorder="1" applyAlignment="1">
      <alignment horizontal="center" vertical="center" wrapText="1"/>
    </xf>
    <xf numFmtId="0" fontId="43" fillId="3" borderId="4" xfId="8" applyFont="1" applyFill="1" applyBorder="1" applyAlignment="1">
      <alignment horizontal="center" vertical="center" wrapText="1"/>
    </xf>
    <xf numFmtId="0" fontId="43" fillId="3" borderId="30" xfId="8" applyFont="1" applyFill="1" applyBorder="1" applyAlignment="1">
      <alignment horizontal="center" vertical="center" wrapText="1"/>
    </xf>
    <xf numFmtId="0" fontId="43" fillId="3" borderId="18" xfId="8" applyFont="1" applyFill="1" applyBorder="1" applyAlignment="1">
      <alignment horizontal="center" vertical="center" wrapText="1"/>
    </xf>
    <xf numFmtId="2" fontId="44" fillId="3" borderId="4" xfId="8" applyNumberFormat="1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wrapText="1"/>
    </xf>
    <xf numFmtId="0" fontId="33" fillId="3" borderId="3" xfId="0" applyFont="1" applyFill="1" applyBorder="1" applyAlignment="1">
      <alignment wrapText="1"/>
    </xf>
    <xf numFmtId="0" fontId="71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6" fillId="3" borderId="34" xfId="0" applyFont="1" applyFill="1" applyBorder="1" applyAlignment="1">
      <alignment horizontal="center" wrapText="1"/>
    </xf>
    <xf numFmtId="0" fontId="3" fillId="3" borderId="0" xfId="9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0" fontId="3" fillId="3" borderId="18" xfId="9" applyFont="1" applyFill="1" applyBorder="1" applyAlignment="1">
      <alignment horizontal="center"/>
    </xf>
    <xf numFmtId="0" fontId="3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43" xfId="0" applyFont="1" applyFill="1" applyBorder="1" applyAlignment="1">
      <alignment horizontal="center" wrapText="1"/>
    </xf>
    <xf numFmtId="0" fontId="3" fillId="3" borderId="41" xfId="0" applyFont="1" applyFill="1" applyBorder="1" applyAlignment="1">
      <alignment horizontal="center" wrapText="1"/>
    </xf>
    <xf numFmtId="0" fontId="33" fillId="3" borderId="4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44" fillId="3" borderId="0" xfId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3" fillId="3" borderId="34" xfId="0" applyNumberFormat="1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3" borderId="40" xfId="0" applyFont="1" applyFill="1" applyBorder="1" applyAlignment="1">
      <alignment horizontal="center" wrapText="1"/>
    </xf>
    <xf numFmtId="0" fontId="3" fillId="3" borderId="47" xfId="0" applyFont="1" applyFill="1" applyBorder="1" applyAlignment="1">
      <alignment horizontal="center" wrapText="1"/>
    </xf>
    <xf numFmtId="0" fontId="16" fillId="3" borderId="1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72" fillId="3" borderId="0" xfId="0" applyFont="1" applyFill="1" applyAlignment="1">
      <alignment horizontal="center" vertical="center"/>
    </xf>
    <xf numFmtId="0" fontId="72" fillId="3" borderId="1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16" fillId="3" borderId="17" xfId="5" applyFont="1" applyFill="1" applyBorder="1" applyAlignment="1">
      <alignment horizontal="center" vertical="center"/>
    </xf>
    <xf numFmtId="0" fontId="16" fillId="3" borderId="10" xfId="5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4" fillId="30" borderId="0" xfId="1" applyFont="1" applyFill="1" applyBorder="1" applyAlignment="1">
      <alignment horizontal="center" wrapText="1"/>
    </xf>
    <xf numFmtId="0" fontId="44" fillId="3" borderId="11" xfId="1" applyFont="1" applyFill="1" applyBorder="1" applyAlignment="1">
      <alignment horizontal="center" wrapText="1"/>
    </xf>
    <xf numFmtId="0" fontId="44" fillId="30" borderId="11" xfId="1" applyFont="1" applyFill="1" applyBorder="1" applyAlignment="1">
      <alignment horizontal="center" wrapText="1"/>
    </xf>
    <xf numFmtId="0" fontId="71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4" fillId="3" borderId="0" xfId="1" applyFont="1" applyFill="1" applyBorder="1" applyAlignment="1">
      <alignment horizontal="center" vertical="center" wrapText="1"/>
    </xf>
    <xf numFmtId="0" fontId="44" fillId="3" borderId="19" xfId="1" applyFont="1" applyFill="1" applyBorder="1" applyAlignment="1">
      <alignment horizontal="center" vertical="center" wrapText="1"/>
    </xf>
    <xf numFmtId="2" fontId="16" fillId="3" borderId="4" xfId="1" applyNumberFormat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/>
    </xf>
    <xf numFmtId="2" fontId="5" fillId="3" borderId="19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/>
    </xf>
    <xf numFmtId="2" fontId="34" fillId="3" borderId="0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0" fontId="71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70" fillId="3" borderId="0" xfId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wrapText="1"/>
    </xf>
    <xf numFmtId="0" fontId="3" fillId="3" borderId="51" xfId="0" applyFont="1" applyFill="1" applyBorder="1" applyAlignment="1">
      <alignment horizontal="center" vertical="center" wrapText="1"/>
    </xf>
    <xf numFmtId="0" fontId="70" fillId="3" borderId="11" xfId="1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16" fillId="3" borderId="4" xfId="0" applyFont="1" applyFill="1" applyBorder="1" applyAlignment="1" applyProtection="1">
      <alignment horizontal="center" wrapText="1"/>
      <protection locked="0"/>
    </xf>
    <xf numFmtId="0" fontId="70" fillId="3" borderId="19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16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2" fontId="71" fillId="3" borderId="0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top" wrapText="1"/>
    </xf>
    <xf numFmtId="0" fontId="44" fillId="3" borderId="19" xfId="0" applyFont="1" applyFill="1" applyBorder="1" applyAlignment="1">
      <alignment horizontal="center" vertical="center"/>
    </xf>
    <xf numFmtId="2" fontId="44" fillId="3" borderId="19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44" fillId="3" borderId="0" xfId="0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horizontal="center" vertical="center"/>
    </xf>
    <xf numFmtId="2" fontId="16" fillId="3" borderId="4" xfId="0" applyNumberFormat="1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/>
    </xf>
    <xf numFmtId="2" fontId="44" fillId="3" borderId="0" xfId="0" applyNumberFormat="1" applyFont="1" applyFill="1" applyBorder="1" applyAlignment="1">
      <alignment horizontal="center"/>
    </xf>
    <xf numFmtId="0" fontId="44" fillId="3" borderId="19" xfId="0" applyFont="1" applyFill="1" applyBorder="1" applyAlignment="1">
      <alignment horizontal="center"/>
    </xf>
    <xf numFmtId="2" fontId="44" fillId="3" borderId="19" xfId="0" applyNumberFormat="1" applyFont="1" applyFill="1" applyBorder="1" applyAlignment="1">
      <alignment horizontal="center"/>
    </xf>
    <xf numFmtId="2" fontId="34" fillId="0" borderId="0" xfId="0" applyNumberFormat="1" applyFont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34" fillId="3" borderId="0" xfId="0" applyNumberFormat="1" applyFont="1" applyFill="1" applyBorder="1" applyAlignment="1">
      <alignment horizontal="center"/>
    </xf>
    <xf numFmtId="0" fontId="16" fillId="3" borderId="17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4" fillId="3" borderId="0" xfId="0" applyFont="1" applyFill="1" applyBorder="1" applyAlignment="1" applyProtection="1">
      <alignment horizontal="center"/>
    </xf>
    <xf numFmtId="2" fontId="44" fillId="3" borderId="0" xfId="0" applyNumberFormat="1" applyFont="1" applyFill="1" applyBorder="1" applyAlignment="1" applyProtection="1">
      <alignment horizontal="center"/>
    </xf>
    <xf numFmtId="0" fontId="16" fillId="32" borderId="4" xfId="0" applyFont="1" applyFill="1" applyBorder="1" applyAlignment="1" applyProtection="1">
      <alignment horizontal="center" vertical="center" wrapText="1"/>
    </xf>
    <xf numFmtId="0" fontId="13" fillId="32" borderId="4" xfId="0" applyFont="1" applyFill="1" applyBorder="1" applyAlignment="1">
      <alignment horizontal="center" vertical="center" wrapText="1"/>
    </xf>
    <xf numFmtId="2" fontId="13" fillId="32" borderId="4" xfId="0" applyNumberFormat="1" applyFont="1" applyFill="1" applyBorder="1" applyAlignment="1">
      <alignment horizontal="center" vertical="center" wrapText="1"/>
    </xf>
    <xf numFmtId="2" fontId="16" fillId="32" borderId="4" xfId="0" applyNumberFormat="1" applyFont="1" applyFill="1" applyBorder="1" applyAlignment="1">
      <alignment horizontal="center" vertical="center" wrapText="1"/>
    </xf>
    <xf numFmtId="0" fontId="16" fillId="32" borderId="4" xfId="0" applyFont="1" applyFill="1" applyBorder="1" applyAlignment="1">
      <alignment horizontal="center" vertical="center" wrapText="1"/>
    </xf>
    <xf numFmtId="0" fontId="16" fillId="32" borderId="4" xfId="0" applyFont="1" applyFill="1" applyBorder="1" applyAlignment="1" applyProtection="1">
      <alignment horizontal="center" vertical="center"/>
    </xf>
    <xf numFmtId="0" fontId="16" fillId="3" borderId="48" xfId="1" applyFont="1" applyFill="1" applyBorder="1" applyAlignment="1">
      <alignment horizontal="center" wrapText="1"/>
    </xf>
    <xf numFmtId="0" fontId="16" fillId="3" borderId="51" xfId="1" applyFont="1" applyFill="1" applyBorder="1" applyAlignment="1">
      <alignment horizontal="center" wrapText="1"/>
    </xf>
    <xf numFmtId="2" fontId="16" fillId="3" borderId="4" xfId="0" applyNumberFormat="1" applyFont="1" applyFill="1" applyBorder="1" applyAlignment="1" applyProtection="1">
      <alignment horizontal="center" wrapText="1"/>
      <protection locked="0"/>
    </xf>
    <xf numFmtId="2" fontId="3" fillId="3" borderId="17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>
      <alignment horizontal="center"/>
    </xf>
    <xf numFmtId="0" fontId="72" fillId="3" borderId="0" xfId="0" applyFont="1" applyFill="1" applyBorder="1" applyAlignment="1" applyProtection="1">
      <alignment horizontal="center"/>
      <protection locked="0"/>
    </xf>
    <xf numFmtId="2" fontId="72" fillId="3" borderId="0" xfId="0" applyNumberFormat="1" applyFont="1" applyFill="1" applyBorder="1" applyAlignment="1" applyProtection="1">
      <alignment horizontal="center"/>
      <protection locked="0"/>
    </xf>
    <xf numFmtId="2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42" xfId="0" applyNumberFormat="1" applyFont="1" applyFill="1" applyBorder="1" applyAlignment="1" applyProtection="1">
      <alignment horizontal="center" wrapText="1"/>
      <protection locked="0"/>
    </xf>
    <xf numFmtId="2" fontId="16" fillId="3" borderId="54" xfId="0" applyNumberFormat="1" applyFont="1" applyFill="1" applyBorder="1" applyAlignment="1" applyProtection="1">
      <alignment horizontal="center" wrapText="1"/>
      <protection locked="0"/>
    </xf>
    <xf numFmtId="2" fontId="16" fillId="3" borderId="53" xfId="0" applyNumberFormat="1" applyFont="1" applyFill="1" applyBorder="1" applyAlignment="1" applyProtection="1">
      <alignment horizontal="center" wrapText="1"/>
      <protection locked="0"/>
    </xf>
    <xf numFmtId="2" fontId="16" fillId="3" borderId="37" xfId="0" applyNumberFormat="1" applyFont="1" applyFill="1" applyBorder="1" applyAlignment="1" applyProtection="1">
      <alignment horizontal="center" wrapText="1"/>
      <protection locked="0"/>
    </xf>
    <xf numFmtId="2" fontId="16" fillId="3" borderId="39" xfId="0" applyNumberFormat="1" applyFont="1" applyFill="1" applyBorder="1" applyAlignment="1" applyProtection="1">
      <alignment horizontal="center" wrapText="1"/>
      <protection locked="0"/>
    </xf>
    <xf numFmtId="2" fontId="16" fillId="3" borderId="38" xfId="0" applyNumberFormat="1" applyFont="1" applyFill="1" applyBorder="1" applyAlignment="1" applyProtection="1">
      <alignment horizontal="center" wrapText="1"/>
      <protection locked="0"/>
    </xf>
    <xf numFmtId="2" fontId="72" fillId="3" borderId="19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44" fillId="3" borderId="0" xfId="0" applyFont="1" applyFill="1" applyBorder="1" applyAlignment="1">
      <alignment horizontal="center" vertical="center" wrapText="1"/>
    </xf>
    <xf numFmtId="2" fontId="16" fillId="3" borderId="4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1" fontId="34" fillId="0" borderId="0" xfId="0" applyNumberFormat="1" applyFont="1" applyAlignment="1">
      <alignment horizontal="center"/>
    </xf>
    <xf numFmtId="0" fontId="16" fillId="3" borderId="36" xfId="0" applyFont="1" applyFill="1" applyBorder="1" applyAlignment="1">
      <alignment horizontal="center" vertical="center" wrapText="1"/>
    </xf>
    <xf numFmtId="2" fontId="16" fillId="3" borderId="4" xfId="0" applyNumberFormat="1" applyFont="1" applyFill="1" applyBorder="1" applyAlignment="1">
      <alignment horizont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/>
    </xf>
    <xf numFmtId="0" fontId="44" fillId="3" borderId="0" xfId="0" applyFont="1" applyFill="1" applyAlignment="1">
      <alignment horizontal="center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44" fillId="3" borderId="19" xfId="0" applyNumberFormat="1" applyFont="1" applyFill="1" applyBorder="1" applyAlignment="1">
      <alignment horizontal="center"/>
    </xf>
    <xf numFmtId="1" fontId="16" fillId="3" borderId="4" xfId="1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wrapText="1"/>
    </xf>
    <xf numFmtId="2" fontId="44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/>
    </xf>
    <xf numFmtId="1" fontId="71" fillId="3" borderId="0" xfId="0" applyNumberFormat="1" applyFont="1" applyFill="1" applyAlignment="1">
      <alignment horizontal="center" vertical="center"/>
    </xf>
    <xf numFmtId="0" fontId="70" fillId="3" borderId="19" xfId="0" applyFont="1" applyFill="1" applyBorder="1" applyAlignment="1">
      <alignment horizontal="center" vertical="center"/>
    </xf>
    <xf numFmtId="2" fontId="70" fillId="3" borderId="19" xfId="0" applyNumberFormat="1" applyFont="1" applyFill="1" applyBorder="1" applyAlignment="1">
      <alignment horizontal="center" vertical="center"/>
    </xf>
    <xf numFmtId="0" fontId="16" fillId="3" borderId="17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16" fillId="3" borderId="3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2" fontId="16" fillId="3" borderId="33" xfId="0" applyNumberFormat="1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/>
    </xf>
    <xf numFmtId="0" fontId="16" fillId="3" borderId="33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wrapText="1"/>
    </xf>
    <xf numFmtId="0" fontId="33" fillId="3" borderId="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3" fillId="3" borderId="4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7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3" borderId="0" xfId="0" applyFont="1" applyFill="1"/>
    <xf numFmtId="0" fontId="71" fillId="3" borderId="0" xfId="0" applyFont="1" applyFill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wrapText="1"/>
    </xf>
    <xf numFmtId="1" fontId="3" fillId="3" borderId="3" xfId="0" applyNumberFormat="1" applyFont="1" applyFill="1" applyBorder="1" applyAlignment="1">
      <alignment horizontal="center" wrapText="1"/>
    </xf>
    <xf numFmtId="0" fontId="36" fillId="3" borderId="0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left" vertical="center"/>
    </xf>
    <xf numFmtId="1" fontId="3" fillId="3" borderId="17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</cellXfs>
  <cellStyles count="101">
    <cellStyle name="20% - Accent1" xfId="78" builtinId="30" customBuiltin="1"/>
    <cellStyle name="20% - Accent1 2" xfId="16"/>
    <cellStyle name="20% - Accent2" xfId="82" builtinId="34" customBuiltin="1"/>
    <cellStyle name="20% - Accent2 2" xfId="17"/>
    <cellStyle name="20% - Accent3" xfId="86" builtinId="38" customBuiltin="1"/>
    <cellStyle name="20% - Accent3 2" xfId="18"/>
    <cellStyle name="20% - Accent4" xfId="90" builtinId="42" customBuiltin="1"/>
    <cellStyle name="20% - Accent4 2" xfId="19"/>
    <cellStyle name="20% - Accent5" xfId="94" builtinId="46" customBuiltin="1"/>
    <cellStyle name="20% - Accent5 2" xfId="20"/>
    <cellStyle name="20% - Accent6" xfId="98" builtinId="50" customBuiltin="1"/>
    <cellStyle name="20% - Accent6 2" xfId="21"/>
    <cellStyle name="40% - Accent1" xfId="79" builtinId="31" customBuiltin="1"/>
    <cellStyle name="40% - Accent1 2" xfId="22"/>
    <cellStyle name="40% - Accent2" xfId="83" builtinId="35" customBuiltin="1"/>
    <cellStyle name="40% - Accent2 2" xfId="23"/>
    <cellStyle name="40% - Accent3" xfId="87" builtinId="39" customBuiltin="1"/>
    <cellStyle name="40% - Accent3 2" xfId="24"/>
    <cellStyle name="40% - Accent4" xfId="91" builtinId="43" customBuiltin="1"/>
    <cellStyle name="40% - Accent4 2" xfId="25"/>
    <cellStyle name="40% - Accent5" xfId="95" builtinId="47" customBuiltin="1"/>
    <cellStyle name="40% - Accent5 2" xfId="26"/>
    <cellStyle name="40% - Accent6" xfId="99" builtinId="51" customBuiltin="1"/>
    <cellStyle name="40% - Accent6 2" xfId="27"/>
    <cellStyle name="60% - Accent1" xfId="80" builtinId="32" customBuiltin="1"/>
    <cellStyle name="60% - Accent1 2" xfId="28"/>
    <cellStyle name="60% - Accent2" xfId="84" builtinId="36" customBuiltin="1"/>
    <cellStyle name="60% - Accent2 2" xfId="29"/>
    <cellStyle name="60% - Accent3" xfId="88" builtinId="40" customBuiltin="1"/>
    <cellStyle name="60% - Accent3 2" xfId="30"/>
    <cellStyle name="60% - Accent4" xfId="92" builtinId="44" customBuiltin="1"/>
    <cellStyle name="60% - Accent4 2" xfId="31"/>
    <cellStyle name="60% - Accent5" xfId="96" builtinId="48" customBuiltin="1"/>
    <cellStyle name="60% - Accent5 2" xfId="32"/>
    <cellStyle name="60% - Accent6" xfId="100" builtinId="52" customBuiltin="1"/>
    <cellStyle name="60% - Accent6 2" xfId="33"/>
    <cellStyle name="Accent1" xfId="77" builtinId="29" customBuiltin="1"/>
    <cellStyle name="Accent1 2" xfId="34"/>
    <cellStyle name="Accent2" xfId="81" builtinId="33" customBuiltin="1"/>
    <cellStyle name="Accent2 2" xfId="35"/>
    <cellStyle name="Accent3" xfId="85" builtinId="37" customBuiltin="1"/>
    <cellStyle name="Accent3 2" xfId="36"/>
    <cellStyle name="Accent4" xfId="89" builtinId="41" customBuiltin="1"/>
    <cellStyle name="Accent4 2" xfId="37"/>
    <cellStyle name="Accent5" xfId="93" builtinId="45" customBuiltin="1"/>
    <cellStyle name="Accent5 2" xfId="38"/>
    <cellStyle name="Accent6" xfId="97" builtinId="49" customBuiltin="1"/>
    <cellStyle name="Accent6 2" xfId="39"/>
    <cellStyle name="Bad" xfId="66" builtinId="27" customBuiltin="1"/>
    <cellStyle name="Bad 2" xfId="40"/>
    <cellStyle name="Calculation" xfId="70" builtinId="22" customBuiltin="1"/>
    <cellStyle name="Calculation 2" xfId="41"/>
    <cellStyle name="Check Cell" xfId="72" builtinId="23" customBuiltin="1"/>
    <cellStyle name="Check Cell 2" xfId="42"/>
    <cellStyle name="Excel Built-in Normal" xfId="1"/>
    <cellStyle name="Explanatory Text" xfId="75" builtinId="53" customBuiltin="1"/>
    <cellStyle name="Explanatory Text 2" xfId="43"/>
    <cellStyle name="Good" xfId="65" builtinId="26" customBuiltin="1"/>
    <cellStyle name="Good 2" xfId="44"/>
    <cellStyle name="Heading 1" xfId="61" builtinId="16" customBuiltin="1"/>
    <cellStyle name="Heading 1 2" xfId="45"/>
    <cellStyle name="Heading 2" xfId="62" builtinId="17" customBuiltin="1"/>
    <cellStyle name="Heading 2 2" xfId="46"/>
    <cellStyle name="Heading 3" xfId="63" builtinId="18" customBuiltin="1"/>
    <cellStyle name="Heading 3 2" xfId="47"/>
    <cellStyle name="Heading 4" xfId="64" builtinId="19" customBuiltin="1"/>
    <cellStyle name="Heading 4 2" xfId="48"/>
    <cellStyle name="Input" xfId="68" builtinId="20" customBuiltin="1"/>
    <cellStyle name="Input 2" xfId="49"/>
    <cellStyle name="Linked Cell" xfId="71" builtinId="24" customBuiltin="1"/>
    <cellStyle name="Linked Cell 2" xfId="50"/>
    <cellStyle name="Neutral" xfId="67" builtinId="28" customBuiltin="1"/>
    <cellStyle name="Neutral 2" xfId="51"/>
    <cellStyle name="Normal" xfId="0" builtinId="0"/>
    <cellStyle name="Normal 10" xfId="8"/>
    <cellStyle name="Normal 11" xfId="9"/>
    <cellStyle name="Normal 12" xfId="10"/>
    <cellStyle name="Normal 13" xfId="13"/>
    <cellStyle name="Normal 14" xfId="7"/>
    <cellStyle name="Normal 15" xfId="14"/>
    <cellStyle name="Normal 16" xfId="6"/>
    <cellStyle name="Normal 18" xfId="12"/>
    <cellStyle name="Normal 19" xfId="11"/>
    <cellStyle name="Normal 2" xfId="2"/>
    <cellStyle name="Normal 2 10" xfId="4"/>
    <cellStyle name="Normal 2 2" xfId="59"/>
    <cellStyle name="Normal 2 3" xfId="58"/>
    <cellStyle name="Normal 2 4" xfId="57"/>
    <cellStyle name="Normal 21" xfId="5"/>
    <cellStyle name="Normal 3" xfId="15"/>
    <cellStyle name="Normal 4" xfId="3"/>
    <cellStyle name="Note" xfId="74" builtinId="10" customBuiltin="1"/>
    <cellStyle name="Note 2" xfId="52"/>
    <cellStyle name="Output" xfId="69" builtinId="21" customBuiltin="1"/>
    <cellStyle name="Output 2" xfId="53"/>
    <cellStyle name="Title" xfId="60" builtinId="15" customBuiltin="1"/>
    <cellStyle name="Title 2" xfId="54"/>
    <cellStyle name="Total" xfId="76" builtinId="25" customBuiltin="1"/>
    <cellStyle name="Total 2" xfId="55"/>
    <cellStyle name="Warning Text" xfId="73" builtinId="11" customBuiltin="1"/>
    <cellStyle name="Warning Text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%200708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opLeftCell="A16" workbookViewId="0">
      <selection sqref="A1:C43"/>
    </sheetView>
  </sheetViews>
  <sheetFormatPr defaultRowHeight="15"/>
  <cols>
    <col min="1" max="1" width="8" customWidth="1"/>
    <col min="2" max="2" width="57.85546875" customWidth="1"/>
    <col min="3" max="3" width="21.42578125" customWidth="1"/>
  </cols>
  <sheetData>
    <row r="1" spans="1:5" ht="36.75" customHeight="1">
      <c r="A1" s="531" t="s">
        <v>218</v>
      </c>
      <c r="B1" s="532"/>
      <c r="C1" s="533"/>
    </row>
    <row r="2" spans="1:5" s="470" customFormat="1" ht="27" customHeight="1">
      <c r="A2" s="501" t="s">
        <v>219</v>
      </c>
      <c r="B2" s="502" t="s">
        <v>220</v>
      </c>
      <c r="C2" s="501" t="s">
        <v>221</v>
      </c>
    </row>
    <row r="3" spans="1:5" ht="15.75">
      <c r="A3" s="66">
        <f t="shared" ref="A3:A36" si="0">ROW(A1)</f>
        <v>1</v>
      </c>
      <c r="B3" s="67" t="s">
        <v>222</v>
      </c>
      <c r="C3" s="66">
        <v>1</v>
      </c>
    </row>
    <row r="4" spans="1:5" ht="15.75">
      <c r="A4" s="66">
        <f t="shared" si="0"/>
        <v>2</v>
      </c>
      <c r="B4" s="68" t="s">
        <v>223</v>
      </c>
      <c r="C4" s="66">
        <v>2</v>
      </c>
    </row>
    <row r="5" spans="1:5" ht="15.75">
      <c r="A5" s="66">
        <f t="shared" si="0"/>
        <v>3</v>
      </c>
      <c r="B5" s="68" t="s">
        <v>431</v>
      </c>
      <c r="C5" s="66">
        <v>3</v>
      </c>
    </row>
    <row r="6" spans="1:5" s="74" customFormat="1" ht="15.75">
      <c r="A6" s="66">
        <f t="shared" si="0"/>
        <v>4</v>
      </c>
      <c r="B6" s="68" t="s">
        <v>353</v>
      </c>
      <c r="C6" s="66">
        <v>4</v>
      </c>
    </row>
    <row r="7" spans="1:5" ht="15.75">
      <c r="A7" s="66">
        <f t="shared" si="0"/>
        <v>5</v>
      </c>
      <c r="B7" s="68" t="s">
        <v>203</v>
      </c>
      <c r="C7" s="66">
        <v>5</v>
      </c>
    </row>
    <row r="8" spans="1:5" ht="15.75">
      <c r="A8" s="66">
        <f t="shared" si="0"/>
        <v>6</v>
      </c>
      <c r="B8" s="68" t="s">
        <v>224</v>
      </c>
      <c r="C8" s="503" t="s">
        <v>563</v>
      </c>
    </row>
    <row r="9" spans="1:5" ht="15.75">
      <c r="A9" s="66">
        <f t="shared" si="0"/>
        <v>7</v>
      </c>
      <c r="B9" s="68" t="s">
        <v>210</v>
      </c>
      <c r="C9" s="504">
        <v>14</v>
      </c>
    </row>
    <row r="10" spans="1:5" ht="15.75">
      <c r="A10" s="66">
        <f t="shared" si="0"/>
        <v>8</v>
      </c>
      <c r="B10" s="68" t="s">
        <v>225</v>
      </c>
      <c r="C10" s="504">
        <v>15</v>
      </c>
    </row>
    <row r="11" spans="1:5" ht="15.75">
      <c r="A11" s="66">
        <f t="shared" si="0"/>
        <v>9</v>
      </c>
      <c r="B11" s="68" t="s">
        <v>321</v>
      </c>
      <c r="C11" s="504">
        <v>16</v>
      </c>
      <c r="E11" s="15"/>
    </row>
    <row r="12" spans="1:5" ht="15.75">
      <c r="A12" s="66">
        <f t="shared" si="0"/>
        <v>10</v>
      </c>
      <c r="B12" s="68" t="s">
        <v>226</v>
      </c>
      <c r="C12" s="504">
        <v>17</v>
      </c>
    </row>
    <row r="13" spans="1:5" ht="15.75">
      <c r="A13" s="66">
        <f t="shared" si="0"/>
        <v>11</v>
      </c>
      <c r="B13" s="68" t="s">
        <v>227</v>
      </c>
      <c r="C13" s="504">
        <v>18</v>
      </c>
    </row>
    <row r="14" spans="1:5" ht="15.75">
      <c r="A14" s="66">
        <f t="shared" si="0"/>
        <v>12</v>
      </c>
      <c r="B14" s="68" t="s">
        <v>228</v>
      </c>
      <c r="C14" s="504">
        <v>19</v>
      </c>
    </row>
    <row r="15" spans="1:5" ht="15.75">
      <c r="A15" s="66">
        <f t="shared" si="0"/>
        <v>13</v>
      </c>
      <c r="B15" s="68" t="s">
        <v>229</v>
      </c>
      <c r="C15" s="504">
        <v>20</v>
      </c>
    </row>
    <row r="16" spans="1:5" s="11" customFormat="1" ht="15.75">
      <c r="A16" s="66">
        <f t="shared" si="0"/>
        <v>14</v>
      </c>
      <c r="B16" s="69" t="s">
        <v>245</v>
      </c>
      <c r="C16" s="504">
        <v>21</v>
      </c>
    </row>
    <row r="17" spans="1:3" ht="15.75">
      <c r="A17" s="66">
        <f t="shared" si="0"/>
        <v>15</v>
      </c>
      <c r="B17" s="68" t="s">
        <v>560</v>
      </c>
      <c r="C17" s="504">
        <v>22</v>
      </c>
    </row>
    <row r="18" spans="1:3" ht="15.75">
      <c r="A18" s="66">
        <f t="shared" si="0"/>
        <v>16</v>
      </c>
      <c r="B18" s="68" t="s">
        <v>230</v>
      </c>
      <c r="C18" s="504">
        <v>23</v>
      </c>
    </row>
    <row r="19" spans="1:3" ht="15.75">
      <c r="A19" s="66">
        <f t="shared" si="0"/>
        <v>17</v>
      </c>
      <c r="B19" s="68" t="s">
        <v>559</v>
      </c>
      <c r="C19" s="504">
        <v>24</v>
      </c>
    </row>
    <row r="20" spans="1:3" ht="15.75">
      <c r="A20" s="66">
        <f t="shared" si="0"/>
        <v>18</v>
      </c>
      <c r="B20" s="68" t="s">
        <v>318</v>
      </c>
      <c r="C20" s="504">
        <v>25</v>
      </c>
    </row>
    <row r="21" spans="1:3" ht="15.75">
      <c r="A21" s="66">
        <f t="shared" si="0"/>
        <v>19</v>
      </c>
      <c r="B21" s="68" t="s">
        <v>231</v>
      </c>
      <c r="C21" s="504">
        <v>26</v>
      </c>
    </row>
    <row r="22" spans="1:3" ht="15.75">
      <c r="A22" s="66">
        <f t="shared" si="0"/>
        <v>20</v>
      </c>
      <c r="B22" s="68" t="s">
        <v>319</v>
      </c>
      <c r="C22" s="504">
        <v>27</v>
      </c>
    </row>
    <row r="23" spans="1:3" ht="15.75">
      <c r="A23" s="66">
        <f t="shared" si="0"/>
        <v>21</v>
      </c>
      <c r="B23" s="68" t="s">
        <v>232</v>
      </c>
      <c r="C23" s="504">
        <v>28</v>
      </c>
    </row>
    <row r="24" spans="1:3" ht="15.75">
      <c r="A24" s="66">
        <f t="shared" si="0"/>
        <v>22</v>
      </c>
      <c r="B24" s="68" t="s">
        <v>233</v>
      </c>
      <c r="C24" s="504">
        <v>29</v>
      </c>
    </row>
    <row r="25" spans="1:3" ht="15.75">
      <c r="A25" s="66">
        <f t="shared" si="0"/>
        <v>23</v>
      </c>
      <c r="B25" s="68" t="s">
        <v>234</v>
      </c>
      <c r="C25" s="504">
        <v>30</v>
      </c>
    </row>
    <row r="26" spans="1:3" ht="15.75">
      <c r="A26" s="66">
        <f t="shared" si="0"/>
        <v>24</v>
      </c>
      <c r="B26" s="68" t="s">
        <v>320</v>
      </c>
      <c r="C26" s="504">
        <v>31</v>
      </c>
    </row>
    <row r="27" spans="1:3" ht="15.75">
      <c r="A27" s="66">
        <f t="shared" si="0"/>
        <v>25</v>
      </c>
      <c r="B27" s="68" t="s">
        <v>235</v>
      </c>
      <c r="C27" s="504">
        <v>32</v>
      </c>
    </row>
    <row r="28" spans="1:3" ht="15.75">
      <c r="A28" s="66">
        <f t="shared" si="0"/>
        <v>26</v>
      </c>
      <c r="B28" s="68" t="s">
        <v>266</v>
      </c>
      <c r="C28" s="504">
        <v>33</v>
      </c>
    </row>
    <row r="29" spans="1:3" ht="15.75">
      <c r="A29" s="66">
        <f t="shared" si="0"/>
        <v>27</v>
      </c>
      <c r="B29" s="68" t="s">
        <v>236</v>
      </c>
      <c r="C29" s="504">
        <v>34</v>
      </c>
    </row>
    <row r="30" spans="1:3" ht="15.75">
      <c r="A30" s="66">
        <f t="shared" si="0"/>
        <v>28</v>
      </c>
      <c r="B30" s="68" t="s">
        <v>237</v>
      </c>
      <c r="C30" s="504">
        <v>35</v>
      </c>
    </row>
    <row r="31" spans="1:3" ht="15.75">
      <c r="A31" s="66">
        <f t="shared" si="0"/>
        <v>29</v>
      </c>
      <c r="B31" s="68" t="s">
        <v>238</v>
      </c>
      <c r="C31" s="504">
        <v>36</v>
      </c>
    </row>
    <row r="32" spans="1:3" ht="15.75">
      <c r="A32" s="66">
        <f t="shared" si="0"/>
        <v>30</v>
      </c>
      <c r="B32" s="68" t="s">
        <v>239</v>
      </c>
      <c r="C32" s="504">
        <v>37</v>
      </c>
    </row>
    <row r="33" spans="1:3" ht="15.75">
      <c r="A33" s="66">
        <f t="shared" si="0"/>
        <v>31</v>
      </c>
      <c r="B33" s="68" t="s">
        <v>240</v>
      </c>
      <c r="C33" s="504">
        <v>38</v>
      </c>
    </row>
    <row r="34" spans="1:3" ht="15.75">
      <c r="A34" s="66">
        <f t="shared" si="0"/>
        <v>32</v>
      </c>
      <c r="B34" s="68" t="s">
        <v>553</v>
      </c>
      <c r="C34" s="504">
        <v>39</v>
      </c>
    </row>
    <row r="35" spans="1:3" ht="15.75">
      <c r="A35" s="66">
        <f t="shared" si="0"/>
        <v>33</v>
      </c>
      <c r="B35" s="68" t="s">
        <v>554</v>
      </c>
      <c r="C35" s="504">
        <v>40</v>
      </c>
    </row>
    <row r="36" spans="1:3" s="11" customFormat="1" ht="15.75">
      <c r="A36" s="66">
        <f t="shared" si="0"/>
        <v>34</v>
      </c>
      <c r="B36" s="68" t="s">
        <v>555</v>
      </c>
      <c r="C36" s="504">
        <v>41</v>
      </c>
    </row>
    <row r="37" spans="1:3" ht="15.75">
      <c r="A37" s="66">
        <f>ROW(A39)</f>
        <v>39</v>
      </c>
      <c r="B37" s="68" t="s">
        <v>556</v>
      </c>
      <c r="C37" s="504">
        <v>42</v>
      </c>
    </row>
    <row r="38" spans="1:3" ht="15.75">
      <c r="A38" s="66">
        <f>ROW(A36)</f>
        <v>36</v>
      </c>
      <c r="B38" s="68" t="s">
        <v>557</v>
      </c>
      <c r="C38" s="504">
        <v>43</v>
      </c>
    </row>
    <row r="39" spans="1:3" ht="15.75">
      <c r="A39" s="66">
        <f t="shared" ref="A39" si="1">ROW(A38)</f>
        <v>38</v>
      </c>
      <c r="B39" s="69" t="s">
        <v>241</v>
      </c>
      <c r="C39" s="504">
        <v>44</v>
      </c>
    </row>
    <row r="40" spans="1:3" ht="15.75">
      <c r="A40" s="66">
        <f>ROW(A37)</f>
        <v>37</v>
      </c>
      <c r="B40" s="69" t="s">
        <v>242</v>
      </c>
      <c r="C40" s="504">
        <v>45</v>
      </c>
    </row>
    <row r="41" spans="1:3" ht="15.75">
      <c r="A41" s="66">
        <f t="shared" ref="A41" si="2">ROW(A38)</f>
        <v>38</v>
      </c>
      <c r="B41" s="70" t="s">
        <v>244</v>
      </c>
      <c r="C41" s="504">
        <v>46</v>
      </c>
    </row>
    <row r="42" spans="1:3" ht="15.75">
      <c r="A42" s="66">
        <f>ROW(A40)</f>
        <v>40</v>
      </c>
      <c r="B42" s="70" t="s">
        <v>265</v>
      </c>
      <c r="C42" s="504">
        <v>47</v>
      </c>
    </row>
    <row r="43" spans="1:3" ht="15.75">
      <c r="A43" s="66">
        <f>ROW(A41)</f>
        <v>41</v>
      </c>
      <c r="B43" s="68" t="s">
        <v>243</v>
      </c>
      <c r="C43" s="504">
        <v>48</v>
      </c>
    </row>
    <row r="44" spans="1:3" ht="15.75">
      <c r="C44" s="500"/>
    </row>
    <row r="45" spans="1:3" ht="15.75">
      <c r="C45" s="500"/>
    </row>
    <row r="46" spans="1:3" ht="15.75">
      <c r="C46" s="500"/>
    </row>
    <row r="47" spans="1:3" ht="15.75">
      <c r="C47" s="500"/>
    </row>
    <row r="48" spans="1:3" ht="15.75">
      <c r="C48" s="500"/>
    </row>
    <row r="49" spans="3:3" ht="15.75">
      <c r="C49" s="500"/>
    </row>
  </sheetData>
  <mergeCells count="1">
    <mergeCell ref="A1:C1"/>
  </mergeCells>
  <printOptions gridLines="1"/>
  <pageMargins left="0.7" right="0.7" top="0.89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sqref="A1:H39"/>
    </sheetView>
  </sheetViews>
  <sheetFormatPr defaultRowHeight="15"/>
  <cols>
    <col min="1" max="1" width="4.5703125" customWidth="1"/>
    <col min="2" max="2" width="12.28515625" customWidth="1"/>
    <col min="3" max="3" width="13.5703125" customWidth="1"/>
    <col min="4" max="4" width="12.85546875" customWidth="1"/>
    <col min="6" max="6" width="9.42578125" customWidth="1"/>
    <col min="7" max="7" width="12.140625" customWidth="1"/>
    <col min="10" max="10" width="13.28515625" customWidth="1"/>
    <col min="12" max="13" width="9.5703125" bestFit="1" customWidth="1"/>
  </cols>
  <sheetData>
    <row r="1" spans="1:8" s="12" customFormat="1" ht="15.75">
      <c r="A1" s="565">
        <v>17</v>
      </c>
      <c r="B1" s="565"/>
      <c r="C1" s="565"/>
      <c r="D1" s="565"/>
      <c r="E1" s="565"/>
      <c r="F1" s="565"/>
      <c r="G1" s="565"/>
      <c r="H1" s="565"/>
    </row>
    <row r="2" spans="1:8" ht="19.5">
      <c r="A2" s="576" t="s">
        <v>294</v>
      </c>
      <c r="B2" s="576"/>
      <c r="C2" s="576"/>
      <c r="D2" s="576"/>
      <c r="E2" s="576"/>
      <c r="F2" s="576"/>
      <c r="G2" s="576"/>
      <c r="H2" s="576"/>
    </row>
    <row r="3" spans="1:8" ht="19.5">
      <c r="A3" s="576" t="s">
        <v>542</v>
      </c>
      <c r="B3" s="576"/>
      <c r="C3" s="576"/>
      <c r="D3" s="576"/>
      <c r="E3" s="576"/>
      <c r="F3" s="576"/>
      <c r="G3" s="576"/>
      <c r="H3" s="576"/>
    </row>
    <row r="4" spans="1:8" ht="45">
      <c r="A4" s="163" t="s">
        <v>100</v>
      </c>
      <c r="B4" s="163" t="s">
        <v>0</v>
      </c>
      <c r="C4" s="163" t="s">
        <v>1</v>
      </c>
      <c r="D4" s="163" t="s">
        <v>2</v>
      </c>
      <c r="E4" s="163" t="s">
        <v>59</v>
      </c>
      <c r="F4" s="164" t="s">
        <v>60</v>
      </c>
      <c r="G4" s="163" t="s">
        <v>61</v>
      </c>
      <c r="H4" s="163" t="s">
        <v>62</v>
      </c>
    </row>
    <row r="5" spans="1:8">
      <c r="A5" s="116">
        <v>1</v>
      </c>
      <c r="B5" s="134" t="s">
        <v>4</v>
      </c>
      <c r="C5" s="303">
        <v>8208.14</v>
      </c>
      <c r="D5" s="303">
        <v>5084.8100000000004</v>
      </c>
      <c r="E5" s="132">
        <f>D5/C5*100</f>
        <v>61.948382946684646</v>
      </c>
      <c r="F5" s="132">
        <v>0</v>
      </c>
      <c r="G5" s="132">
        <f>F5+D5</f>
        <v>5084.8100000000004</v>
      </c>
      <c r="H5" s="132">
        <f>G5/C5*100</f>
        <v>61.948382946684646</v>
      </c>
    </row>
    <row r="6" spans="1:8">
      <c r="A6" s="51">
        <v>2</v>
      </c>
      <c r="B6" s="55" t="s">
        <v>5</v>
      </c>
      <c r="C6" s="303">
        <v>128519.9</v>
      </c>
      <c r="D6" s="303">
        <v>34145.129999999997</v>
      </c>
      <c r="E6" s="132">
        <f>D6/C6*100</f>
        <v>26.567971185785233</v>
      </c>
      <c r="F6" s="132">
        <v>0</v>
      </c>
      <c r="G6" s="132">
        <f>F6+D6</f>
        <v>34145.129999999997</v>
      </c>
      <c r="H6" s="132">
        <f>G6/C6*100</f>
        <v>26.567971185785233</v>
      </c>
    </row>
    <row r="7" spans="1:8">
      <c r="A7" s="51">
        <v>3</v>
      </c>
      <c r="B7" s="55" t="s">
        <v>6</v>
      </c>
      <c r="C7" s="303">
        <v>20028.09</v>
      </c>
      <c r="D7" s="303">
        <v>6220.96</v>
      </c>
      <c r="E7" s="132">
        <f>D7/C7*100</f>
        <v>31.061174580301966</v>
      </c>
      <c r="F7" s="132">
        <v>0</v>
      </c>
      <c r="G7" s="132">
        <f>F7+D7</f>
        <v>6220.96</v>
      </c>
      <c r="H7" s="132">
        <f t="shared" ref="H7:H12" si="0">G7/C7*100</f>
        <v>31.061174580301966</v>
      </c>
    </row>
    <row r="8" spans="1:8">
      <c r="A8" s="51">
        <v>4</v>
      </c>
      <c r="B8" s="55" t="s">
        <v>7</v>
      </c>
      <c r="C8" s="303">
        <v>7971</v>
      </c>
      <c r="D8" s="303">
        <v>1999</v>
      </c>
      <c r="E8" s="132">
        <f t="shared" ref="E8:E39" si="1">D8/C8*100</f>
        <v>25.078409233471334</v>
      </c>
      <c r="F8" s="132">
        <v>0</v>
      </c>
      <c r="G8" s="132">
        <f t="shared" ref="G8:G12" si="2">F8+D8</f>
        <v>1999</v>
      </c>
      <c r="H8" s="132">
        <f t="shared" si="0"/>
        <v>25.078409233471334</v>
      </c>
    </row>
    <row r="9" spans="1:8">
      <c r="A9" s="51">
        <v>5</v>
      </c>
      <c r="B9" s="55" t="s">
        <v>8</v>
      </c>
      <c r="C9" s="303">
        <v>24860.59</v>
      </c>
      <c r="D9" s="303">
        <v>14300.6</v>
      </c>
      <c r="E9" s="132">
        <f t="shared" si="1"/>
        <v>57.523172217553963</v>
      </c>
      <c r="F9" s="132">
        <v>0</v>
      </c>
      <c r="G9" s="132">
        <f t="shared" si="2"/>
        <v>14300.6</v>
      </c>
      <c r="H9" s="132">
        <f t="shared" si="0"/>
        <v>57.523172217553963</v>
      </c>
    </row>
    <row r="10" spans="1:8">
      <c r="A10" s="51">
        <v>6</v>
      </c>
      <c r="B10" s="55" t="s">
        <v>9</v>
      </c>
      <c r="C10" s="303">
        <v>25061.57</v>
      </c>
      <c r="D10" s="303">
        <v>5969.73</v>
      </c>
      <c r="E10" s="132">
        <f t="shared" si="1"/>
        <v>23.820255474816619</v>
      </c>
      <c r="F10" s="132">
        <v>0</v>
      </c>
      <c r="G10" s="132">
        <f t="shared" si="2"/>
        <v>5969.73</v>
      </c>
      <c r="H10" s="132">
        <f t="shared" si="0"/>
        <v>23.820255474816619</v>
      </c>
    </row>
    <row r="11" spans="1:8">
      <c r="A11" s="51">
        <v>8</v>
      </c>
      <c r="B11" s="55" t="s">
        <v>11</v>
      </c>
      <c r="C11" s="303">
        <v>11256.29</v>
      </c>
      <c r="D11" s="303">
        <v>8246.8700000000008</v>
      </c>
      <c r="E11" s="132">
        <f t="shared" si="1"/>
        <v>73.264548088224458</v>
      </c>
      <c r="F11" s="132">
        <v>0</v>
      </c>
      <c r="G11" s="132">
        <f t="shared" si="2"/>
        <v>8246.8700000000008</v>
      </c>
      <c r="H11" s="132">
        <f t="shared" si="0"/>
        <v>73.264548088224458</v>
      </c>
    </row>
    <row r="12" spans="1:8">
      <c r="A12" s="165">
        <v>7</v>
      </c>
      <c r="B12" s="55" t="s">
        <v>12</v>
      </c>
      <c r="C12" s="303">
        <v>672.48</v>
      </c>
      <c r="D12" s="303">
        <v>543.09</v>
      </c>
      <c r="E12" s="132">
        <f t="shared" si="1"/>
        <v>80.759279086366888</v>
      </c>
      <c r="F12" s="132">
        <v>0</v>
      </c>
      <c r="G12" s="132">
        <f t="shared" si="2"/>
        <v>543.09</v>
      </c>
      <c r="H12" s="132">
        <f t="shared" si="0"/>
        <v>80.759279086366888</v>
      </c>
    </row>
    <row r="13" spans="1:8">
      <c r="A13" s="51">
        <v>9</v>
      </c>
      <c r="B13" s="54" t="s">
        <v>456</v>
      </c>
      <c r="C13" s="303">
        <v>0</v>
      </c>
      <c r="D13" s="303">
        <v>0</v>
      </c>
      <c r="E13" s="132">
        <v>0</v>
      </c>
      <c r="F13" s="132">
        <v>0</v>
      </c>
      <c r="G13" s="132">
        <f t="shared" ref="G13:G21" si="3">F13+D13</f>
        <v>0</v>
      </c>
      <c r="H13" s="132">
        <v>0</v>
      </c>
    </row>
    <row r="14" spans="1:8">
      <c r="A14" s="51">
        <v>10</v>
      </c>
      <c r="B14" s="55" t="s">
        <v>13</v>
      </c>
      <c r="C14" s="303">
        <v>2815.4</v>
      </c>
      <c r="D14" s="303">
        <v>830.17</v>
      </c>
      <c r="E14" s="132">
        <f t="shared" ref="E14:E21" si="4">D14/C14*100</f>
        <v>29.486751438516727</v>
      </c>
      <c r="F14" s="132">
        <v>0</v>
      </c>
      <c r="G14" s="132">
        <f t="shared" si="3"/>
        <v>830.17</v>
      </c>
      <c r="H14" s="132">
        <f t="shared" ref="H14:H21" si="5">G14/C14*100</f>
        <v>29.486751438516727</v>
      </c>
    </row>
    <row r="15" spans="1:8">
      <c r="A15" s="51">
        <v>11</v>
      </c>
      <c r="B15" s="55" t="s">
        <v>14</v>
      </c>
      <c r="C15" s="303">
        <v>27602.76</v>
      </c>
      <c r="D15" s="303">
        <v>10447.31</v>
      </c>
      <c r="E15" s="132">
        <f t="shared" si="4"/>
        <v>37.84878758500961</v>
      </c>
      <c r="F15" s="132">
        <v>0</v>
      </c>
      <c r="G15" s="132">
        <f t="shared" si="3"/>
        <v>10447.31</v>
      </c>
      <c r="H15" s="132">
        <f t="shared" si="5"/>
        <v>37.84878758500961</v>
      </c>
    </row>
    <row r="16" spans="1:8">
      <c r="A16" s="51">
        <v>12</v>
      </c>
      <c r="B16" s="55" t="s">
        <v>15</v>
      </c>
      <c r="C16" s="303">
        <v>6685.69</v>
      </c>
      <c r="D16" s="303">
        <v>916.67</v>
      </c>
      <c r="E16" s="132">
        <f t="shared" si="4"/>
        <v>13.710925873021335</v>
      </c>
      <c r="F16" s="132">
        <v>0</v>
      </c>
      <c r="G16" s="132">
        <f t="shared" si="3"/>
        <v>916.67</v>
      </c>
      <c r="H16" s="132">
        <f t="shared" si="5"/>
        <v>13.710925873021335</v>
      </c>
    </row>
    <row r="17" spans="1:8">
      <c r="A17" s="51">
        <v>13</v>
      </c>
      <c r="B17" s="55" t="s">
        <v>16</v>
      </c>
      <c r="C17" s="303">
        <v>926498.66</v>
      </c>
      <c r="D17" s="303">
        <v>276775.83</v>
      </c>
      <c r="E17" s="132">
        <f t="shared" si="4"/>
        <v>29.873311419576147</v>
      </c>
      <c r="F17" s="132">
        <v>0</v>
      </c>
      <c r="G17" s="132">
        <f t="shared" si="3"/>
        <v>276775.83</v>
      </c>
      <c r="H17" s="132">
        <f t="shared" si="5"/>
        <v>29.873311419576147</v>
      </c>
    </row>
    <row r="18" spans="1:8">
      <c r="A18" s="51">
        <v>14</v>
      </c>
      <c r="B18" s="55" t="s">
        <v>17</v>
      </c>
      <c r="C18" s="303">
        <v>5479.05</v>
      </c>
      <c r="D18" s="303">
        <v>1977.64</v>
      </c>
      <c r="E18" s="132">
        <f t="shared" si="4"/>
        <v>36.094578439693016</v>
      </c>
      <c r="F18" s="132">
        <v>0</v>
      </c>
      <c r="G18" s="132">
        <f t="shared" si="3"/>
        <v>1977.64</v>
      </c>
      <c r="H18" s="132">
        <f t="shared" si="5"/>
        <v>36.094578439693016</v>
      </c>
    </row>
    <row r="19" spans="1:8">
      <c r="A19" s="51">
        <v>15</v>
      </c>
      <c r="B19" s="55" t="s">
        <v>18</v>
      </c>
      <c r="C19" s="303">
        <v>18895</v>
      </c>
      <c r="D19" s="303">
        <v>7603</v>
      </c>
      <c r="E19" s="132">
        <f t="shared" si="4"/>
        <v>40.238158242921408</v>
      </c>
      <c r="F19" s="132">
        <v>0</v>
      </c>
      <c r="G19" s="132">
        <f t="shared" si="3"/>
        <v>7603</v>
      </c>
      <c r="H19" s="132">
        <f t="shared" si="5"/>
        <v>40.238158242921408</v>
      </c>
    </row>
    <row r="20" spans="1:8">
      <c r="A20" s="51">
        <v>16</v>
      </c>
      <c r="B20" s="166" t="s">
        <v>19</v>
      </c>
      <c r="C20" s="303">
        <v>14193</v>
      </c>
      <c r="D20" s="303">
        <v>7783</v>
      </c>
      <c r="E20" s="132">
        <f t="shared" si="4"/>
        <v>54.836891425350522</v>
      </c>
      <c r="F20" s="132">
        <v>0</v>
      </c>
      <c r="G20" s="132">
        <f t="shared" si="3"/>
        <v>7783</v>
      </c>
      <c r="H20" s="132">
        <f t="shared" si="5"/>
        <v>54.836891425350522</v>
      </c>
    </row>
    <row r="21" spans="1:8" s="103" customFormat="1">
      <c r="A21" s="55">
        <v>17</v>
      </c>
      <c r="B21" s="54" t="s">
        <v>20</v>
      </c>
      <c r="C21" s="311">
        <v>6253.86</v>
      </c>
      <c r="D21" s="303">
        <v>841.87</v>
      </c>
      <c r="E21" s="132">
        <f t="shared" si="4"/>
        <v>13.461606112065189</v>
      </c>
      <c r="F21" s="132">
        <v>0</v>
      </c>
      <c r="G21" s="132">
        <f t="shared" si="3"/>
        <v>841.87</v>
      </c>
      <c r="H21" s="132">
        <f t="shared" si="5"/>
        <v>13.461606112065189</v>
      </c>
    </row>
    <row r="22" spans="1:8" s="8" customFormat="1">
      <c r="A22" s="577" t="s">
        <v>135</v>
      </c>
      <c r="B22" s="578"/>
      <c r="C22" s="167">
        <f>SUM(C5:C21)</f>
        <v>1235001.4800000002</v>
      </c>
      <c r="D22" s="167">
        <f>SUM(D5:D21)</f>
        <v>383685.68</v>
      </c>
      <c r="E22" s="136">
        <f t="shared" si="1"/>
        <v>31.067629165918078</v>
      </c>
      <c r="F22" s="167">
        <f>SUM(F5:F21)</f>
        <v>0</v>
      </c>
      <c r="G22" s="136">
        <f t="shared" ref="G22:G39" si="6">F22+D22</f>
        <v>383685.68</v>
      </c>
      <c r="H22" s="136">
        <f t="shared" ref="H22:H39" si="7">G22/C22*100</f>
        <v>31.067629165918078</v>
      </c>
    </row>
    <row r="23" spans="1:8">
      <c r="A23" s="51">
        <v>1</v>
      </c>
      <c r="B23" s="51" t="s">
        <v>24</v>
      </c>
      <c r="C23" s="303">
        <v>36519.24</v>
      </c>
      <c r="D23" s="303">
        <v>5315.87</v>
      </c>
      <c r="E23" s="136">
        <f t="shared" si="1"/>
        <v>14.556354403870397</v>
      </c>
      <c r="F23" s="132">
        <v>0</v>
      </c>
      <c r="G23" s="132">
        <f t="shared" si="6"/>
        <v>5315.87</v>
      </c>
      <c r="H23" s="132">
        <f t="shared" si="7"/>
        <v>14.556354403870397</v>
      </c>
    </row>
    <row r="24" spans="1:8">
      <c r="A24" s="51">
        <v>2</v>
      </c>
      <c r="B24" s="51" t="s">
        <v>26</v>
      </c>
      <c r="C24" s="303">
        <v>1377.16</v>
      </c>
      <c r="D24" s="303">
        <v>171.6</v>
      </c>
      <c r="E24" s="136">
        <f t="shared" si="1"/>
        <v>12.460425803828166</v>
      </c>
      <c r="F24" s="132">
        <v>0</v>
      </c>
      <c r="G24" s="132">
        <f t="shared" si="6"/>
        <v>171.6</v>
      </c>
      <c r="H24" s="132">
        <f t="shared" si="7"/>
        <v>12.460425803828166</v>
      </c>
    </row>
    <row r="25" spans="1:8">
      <c r="A25" s="51">
        <v>3</v>
      </c>
      <c r="B25" s="51" t="s">
        <v>21</v>
      </c>
      <c r="C25" s="303">
        <v>39982.269999999997</v>
      </c>
      <c r="D25" s="303">
        <v>12769.87</v>
      </c>
      <c r="E25" s="136">
        <f t="shared" si="1"/>
        <v>31.93883188723402</v>
      </c>
      <c r="F25" s="132">
        <v>0</v>
      </c>
      <c r="G25" s="132">
        <f t="shared" si="6"/>
        <v>12769.87</v>
      </c>
      <c r="H25" s="132">
        <f t="shared" si="7"/>
        <v>31.93883188723402</v>
      </c>
    </row>
    <row r="26" spans="1:8">
      <c r="A26" s="51">
        <v>4</v>
      </c>
      <c r="B26" s="51" t="s">
        <v>22</v>
      </c>
      <c r="C26" s="303">
        <v>49602.83</v>
      </c>
      <c r="D26" s="303">
        <v>5584.66</v>
      </c>
      <c r="E26" s="136">
        <f t="shared" si="1"/>
        <v>11.25875277680729</v>
      </c>
      <c r="F26" s="132">
        <v>0</v>
      </c>
      <c r="G26" s="132">
        <f t="shared" si="6"/>
        <v>5584.66</v>
      </c>
      <c r="H26" s="132">
        <f t="shared" si="7"/>
        <v>11.25875277680729</v>
      </c>
    </row>
    <row r="27" spans="1:8">
      <c r="A27" s="51">
        <v>6</v>
      </c>
      <c r="B27" s="51" t="s">
        <v>10</v>
      </c>
      <c r="C27" s="303">
        <v>8969.61</v>
      </c>
      <c r="D27" s="303">
        <v>2804.43</v>
      </c>
      <c r="E27" s="136">
        <f t="shared" si="1"/>
        <v>31.265907882282502</v>
      </c>
      <c r="F27" s="132">
        <v>0</v>
      </c>
      <c r="G27" s="132">
        <f t="shared" si="6"/>
        <v>2804.43</v>
      </c>
      <c r="H27" s="132">
        <f t="shared" si="7"/>
        <v>31.265907882282502</v>
      </c>
    </row>
    <row r="28" spans="1:8">
      <c r="A28" s="124">
        <v>7</v>
      </c>
      <c r="B28" s="51" t="s">
        <v>23</v>
      </c>
      <c r="C28" s="303">
        <v>8796.81</v>
      </c>
      <c r="D28" s="303">
        <v>4997.53</v>
      </c>
      <c r="E28" s="136">
        <f t="shared" si="1"/>
        <v>56.810707517838857</v>
      </c>
      <c r="F28" s="132">
        <v>0</v>
      </c>
      <c r="G28" s="132">
        <f t="shared" si="6"/>
        <v>4997.53</v>
      </c>
      <c r="H28" s="132">
        <f t="shared" si="7"/>
        <v>56.810707517838857</v>
      </c>
    </row>
    <row r="29" spans="1:8">
      <c r="A29" s="54">
        <v>8</v>
      </c>
      <c r="B29" s="125" t="s">
        <v>261</v>
      </c>
      <c r="C29" s="303">
        <v>748.44</v>
      </c>
      <c r="D29" s="303">
        <v>1409.67</v>
      </c>
      <c r="E29" s="136">
        <f t="shared" si="1"/>
        <v>188.34776334776336</v>
      </c>
      <c r="F29" s="132">
        <v>0</v>
      </c>
      <c r="G29" s="132">
        <f t="shared" si="6"/>
        <v>1409.67</v>
      </c>
      <c r="H29" s="132">
        <f t="shared" si="7"/>
        <v>188.34776334776336</v>
      </c>
    </row>
    <row r="30" spans="1:8" s="14" customFormat="1">
      <c r="A30" s="54">
        <v>9</v>
      </c>
      <c r="B30" s="54" t="s">
        <v>25</v>
      </c>
      <c r="C30" s="311">
        <v>10263</v>
      </c>
      <c r="D30" s="303">
        <v>167</v>
      </c>
      <c r="E30" s="136">
        <f t="shared" si="1"/>
        <v>1.6272045210951962</v>
      </c>
      <c r="F30" s="132">
        <v>0</v>
      </c>
      <c r="G30" s="132">
        <f t="shared" si="6"/>
        <v>167</v>
      </c>
      <c r="H30" s="132">
        <f t="shared" si="7"/>
        <v>1.6272045210951962</v>
      </c>
    </row>
    <row r="31" spans="1:8" s="4" customFormat="1">
      <c r="A31" s="574" t="s">
        <v>278</v>
      </c>
      <c r="B31" s="579"/>
      <c r="C31" s="167">
        <f>SUM(C23:C30)</f>
        <v>156259.35999999999</v>
      </c>
      <c r="D31" s="167">
        <f>SUM(D23:D30)</f>
        <v>33220.629999999997</v>
      </c>
      <c r="E31" s="136">
        <f t="shared" si="1"/>
        <v>21.259929645174537</v>
      </c>
      <c r="F31" s="167">
        <f t="shared" ref="F31" si="8">SUM(F23:F29)</f>
        <v>0</v>
      </c>
      <c r="G31" s="136">
        <f t="shared" si="6"/>
        <v>33220.629999999997</v>
      </c>
      <c r="H31" s="136">
        <f t="shared" si="7"/>
        <v>21.259929645174537</v>
      </c>
    </row>
    <row r="32" spans="1:8">
      <c r="A32" s="51">
        <v>1</v>
      </c>
      <c r="B32" s="55" t="s">
        <v>27</v>
      </c>
      <c r="C32" s="303">
        <v>63433.98</v>
      </c>
      <c r="D32" s="303">
        <v>16103.43</v>
      </c>
      <c r="E32" s="136">
        <f t="shared" si="1"/>
        <v>25.38612585872745</v>
      </c>
      <c r="F32" s="132">
        <v>0</v>
      </c>
      <c r="G32" s="132">
        <f t="shared" si="6"/>
        <v>16103.43</v>
      </c>
      <c r="H32" s="132">
        <f t="shared" si="7"/>
        <v>25.38612585872745</v>
      </c>
    </row>
    <row r="33" spans="1:8" s="4" customFormat="1">
      <c r="A33" s="580" t="s">
        <v>137</v>
      </c>
      <c r="B33" s="575"/>
      <c r="C33" s="123">
        <f>C32</f>
        <v>63433.98</v>
      </c>
      <c r="D33" s="123">
        <f>D32</f>
        <v>16103.43</v>
      </c>
      <c r="E33" s="136">
        <f t="shared" si="1"/>
        <v>25.38612585872745</v>
      </c>
      <c r="F33" s="167">
        <f t="shared" ref="F33" si="9">SUM(F32)</f>
        <v>0</v>
      </c>
      <c r="G33" s="136">
        <f t="shared" si="6"/>
        <v>16103.43</v>
      </c>
      <c r="H33" s="136">
        <f t="shared" si="7"/>
        <v>25.38612585872745</v>
      </c>
    </row>
    <row r="34" spans="1:8">
      <c r="A34" s="54">
        <v>1</v>
      </c>
      <c r="B34" s="168" t="s">
        <v>28</v>
      </c>
      <c r="C34" s="303">
        <v>29134.16</v>
      </c>
      <c r="D34" s="303">
        <v>32789.279999999999</v>
      </c>
      <c r="E34" s="136">
        <f t="shared" si="1"/>
        <v>112.54582249840051</v>
      </c>
      <c r="F34" s="132">
        <v>0</v>
      </c>
      <c r="G34" s="132">
        <f t="shared" si="6"/>
        <v>32789.279999999999</v>
      </c>
      <c r="H34" s="132">
        <f t="shared" si="7"/>
        <v>112.54582249840051</v>
      </c>
    </row>
    <row r="35" spans="1:8" s="4" customFormat="1">
      <c r="A35" s="574" t="s">
        <v>275</v>
      </c>
      <c r="B35" s="575"/>
      <c r="C35" s="167">
        <f>SUM(C34)</f>
        <v>29134.16</v>
      </c>
      <c r="D35" s="122">
        <f t="shared" ref="D35" si="10">SUM(D34)</f>
        <v>32789.279999999999</v>
      </c>
      <c r="E35" s="136">
        <f t="shared" si="1"/>
        <v>112.54582249840051</v>
      </c>
      <c r="F35" s="167">
        <f t="shared" ref="F35:F36" si="11">SUM(F34)</f>
        <v>0</v>
      </c>
      <c r="G35" s="136">
        <f t="shared" si="6"/>
        <v>32789.279999999999</v>
      </c>
      <c r="H35" s="136">
        <f t="shared" si="7"/>
        <v>112.54582249840051</v>
      </c>
    </row>
    <row r="36" spans="1:8" s="4" customFormat="1" ht="15" customHeight="1">
      <c r="A36" s="566" t="s">
        <v>468</v>
      </c>
      <c r="B36" s="581"/>
      <c r="C36" s="167">
        <f>C22+C31+C33+C35</f>
        <v>1483828.9800000002</v>
      </c>
      <c r="D36" s="167">
        <f>D22+D31+D33+D35</f>
        <v>465799.02</v>
      </c>
      <c r="E36" s="136">
        <f t="shared" si="1"/>
        <v>31.391691783779553</v>
      </c>
      <c r="F36" s="167">
        <f t="shared" si="11"/>
        <v>0</v>
      </c>
      <c r="G36" s="136">
        <f t="shared" si="6"/>
        <v>465799.02</v>
      </c>
      <c r="H36" s="136">
        <f t="shared" si="7"/>
        <v>31.391691783779553</v>
      </c>
    </row>
    <row r="37" spans="1:8" s="4" customFormat="1">
      <c r="A37" s="566" t="s">
        <v>271</v>
      </c>
      <c r="B37" s="575"/>
      <c r="C37" s="123">
        <v>0</v>
      </c>
      <c r="D37" s="136">
        <v>6824.57</v>
      </c>
      <c r="E37" s="136">
        <v>0</v>
      </c>
      <c r="F37" s="136">
        <v>0</v>
      </c>
      <c r="G37" s="136">
        <f t="shared" si="6"/>
        <v>6824.57</v>
      </c>
      <c r="H37" s="136">
        <v>0</v>
      </c>
    </row>
    <row r="38" spans="1:8" s="4" customFormat="1">
      <c r="A38" s="566" t="s">
        <v>29</v>
      </c>
      <c r="B38" s="575"/>
      <c r="C38" s="310">
        <v>0</v>
      </c>
      <c r="D38" s="136">
        <v>74358.11</v>
      </c>
      <c r="E38" s="136">
        <v>0</v>
      </c>
      <c r="F38" s="136">
        <v>0</v>
      </c>
      <c r="G38" s="136">
        <f t="shared" si="6"/>
        <v>74358.11</v>
      </c>
      <c r="H38" s="136">
        <v>0</v>
      </c>
    </row>
    <row r="39" spans="1:8" s="4" customFormat="1">
      <c r="A39" s="566" t="s">
        <v>119</v>
      </c>
      <c r="B39" s="575"/>
      <c r="C39" s="167">
        <f>C22+C31+C33+C35+C37+C38</f>
        <v>1483828.9800000002</v>
      </c>
      <c r="D39" s="167">
        <f>D22+D31+D33+D35+D37+D38</f>
        <v>546981.70000000007</v>
      </c>
      <c r="E39" s="136">
        <f t="shared" si="1"/>
        <v>36.862853291893515</v>
      </c>
      <c r="F39" s="167">
        <f>F22+F31+F33+F35</f>
        <v>0</v>
      </c>
      <c r="G39" s="136">
        <f t="shared" si="6"/>
        <v>546981.70000000007</v>
      </c>
      <c r="H39" s="136">
        <f t="shared" si="7"/>
        <v>36.862853291893515</v>
      </c>
    </row>
  </sheetData>
  <mergeCells count="11">
    <mergeCell ref="A1:H1"/>
    <mergeCell ref="A35:B35"/>
    <mergeCell ref="A37:B37"/>
    <mergeCell ref="A38:B38"/>
    <mergeCell ref="A39:B39"/>
    <mergeCell ref="A2:H2"/>
    <mergeCell ref="A3:H3"/>
    <mergeCell ref="A22:B22"/>
    <mergeCell ref="A31:B31"/>
    <mergeCell ref="A33:B33"/>
    <mergeCell ref="A36:B36"/>
  </mergeCells>
  <printOptions gridLines="1"/>
  <pageMargins left="0.25" right="0.25" top="0.75" bottom="0.75" header="0.3" footer="0.3"/>
  <pageSetup paperSize="9" scale="110" orientation="portrait" r:id="rId1"/>
  <ignoredErrors>
    <ignoredError sqref="E22" formula="1"/>
    <ignoredError sqref="F3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M41"/>
  <sheetViews>
    <sheetView workbookViewId="0">
      <selection activeCell="D10" sqref="D10"/>
    </sheetView>
  </sheetViews>
  <sheetFormatPr defaultRowHeight="15"/>
  <cols>
    <col min="1" max="1" width="4.5703125" customWidth="1"/>
    <col min="2" max="2" width="13.85546875" customWidth="1"/>
    <col min="3" max="3" width="11.5703125" customWidth="1"/>
    <col min="4" max="4" width="12.85546875" customWidth="1"/>
    <col min="5" max="5" width="9.28515625" customWidth="1"/>
    <col min="6" max="6" width="7.85546875" customWidth="1"/>
    <col min="7" max="7" width="12.85546875" customWidth="1"/>
    <col min="8" max="8" width="11.140625" style="23" customWidth="1"/>
    <col min="9" max="9" width="8.42578125" style="22" bestFit="1" customWidth="1"/>
    <col min="10" max="10" width="14" style="353" customWidth="1"/>
    <col min="11" max="11" width="10.85546875" customWidth="1"/>
    <col min="12" max="12" width="10.140625" customWidth="1"/>
    <col min="13" max="13" width="12.85546875" customWidth="1"/>
    <col min="14" max="14" width="9.5703125" customWidth="1"/>
    <col min="15" max="15" width="8.42578125" customWidth="1"/>
    <col min="16" max="16" width="11.140625" customWidth="1"/>
  </cols>
  <sheetData>
    <row r="1" spans="1:13" s="12" customFormat="1" ht="23.25" customHeight="1">
      <c r="A1" s="590">
        <v>18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</row>
    <row r="2" spans="1:13" ht="23.25" customHeight="1">
      <c r="A2" s="584" t="s">
        <v>272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</row>
    <row r="3" spans="1:13" ht="34.5" customHeight="1">
      <c r="A3" s="585" t="s">
        <v>551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</row>
    <row r="4" spans="1:13" ht="31.5" customHeight="1">
      <c r="A4" s="586" t="s">
        <v>58</v>
      </c>
      <c r="B4" s="586" t="s">
        <v>0</v>
      </c>
      <c r="C4" s="586" t="s">
        <v>109</v>
      </c>
      <c r="D4" s="586" t="s">
        <v>110</v>
      </c>
      <c r="E4" s="586"/>
      <c r="F4" s="586"/>
      <c r="G4" s="588" t="s">
        <v>330</v>
      </c>
      <c r="H4" s="589"/>
      <c r="I4" s="589"/>
      <c r="J4" s="586" t="s">
        <v>111</v>
      </c>
      <c r="K4" s="587" t="s">
        <v>112</v>
      </c>
      <c r="L4" s="586" t="s">
        <v>113</v>
      </c>
      <c r="M4" s="586" t="s">
        <v>114</v>
      </c>
    </row>
    <row r="5" spans="1:13" ht="45.75" customHeight="1">
      <c r="A5" s="586"/>
      <c r="B5" s="586"/>
      <c r="C5" s="586"/>
      <c r="D5" s="114" t="s">
        <v>115</v>
      </c>
      <c r="E5" s="114" t="s">
        <v>116</v>
      </c>
      <c r="F5" s="114" t="s">
        <v>117</v>
      </c>
      <c r="G5" s="114" t="s">
        <v>118</v>
      </c>
      <c r="H5" s="412" t="s">
        <v>116</v>
      </c>
      <c r="I5" s="351" t="s">
        <v>270</v>
      </c>
      <c r="J5" s="586"/>
      <c r="K5" s="587"/>
      <c r="L5" s="586"/>
      <c r="M5" s="586"/>
    </row>
    <row r="6" spans="1:13">
      <c r="A6" s="226">
        <v>1</v>
      </c>
      <c r="B6" s="226" t="s">
        <v>4</v>
      </c>
      <c r="C6" s="303">
        <v>5084.8100000000004</v>
      </c>
      <c r="D6" s="127">
        <f>C6-G6</f>
        <v>1040.2800000000002</v>
      </c>
      <c r="E6" s="161">
        <v>39.29</v>
      </c>
      <c r="F6" s="281">
        <f>E6/D6*100</f>
        <v>3.7768677663705916</v>
      </c>
      <c r="G6" s="312">
        <v>4044.53</v>
      </c>
      <c r="H6" s="312">
        <v>429.51</v>
      </c>
      <c r="I6" s="314">
        <f>H6/G6*100</f>
        <v>10.619528103389021</v>
      </c>
      <c r="J6" s="161">
        <v>5084.8099999999995</v>
      </c>
      <c r="K6" s="359">
        <f>G6/C6*100</f>
        <v>79.541418460080109</v>
      </c>
      <c r="L6" s="315">
        <f t="shared" ref="L6:L21" si="0">J6/G6*100</f>
        <v>125.72066470022475</v>
      </c>
      <c r="M6" s="282">
        <f t="shared" ref="M6:M21" si="1">J6/C6*100</f>
        <v>99.999999999999972</v>
      </c>
    </row>
    <row r="7" spans="1:13">
      <c r="A7" s="227">
        <v>2</v>
      </c>
      <c r="B7" s="227" t="s">
        <v>5</v>
      </c>
      <c r="C7" s="303">
        <v>34145.129999999997</v>
      </c>
      <c r="D7" s="127">
        <f t="shared" ref="D7:D38" si="2">C7-G7</f>
        <v>22358.719999999998</v>
      </c>
      <c r="E7" s="161">
        <v>379.06</v>
      </c>
      <c r="F7" s="281">
        <f t="shared" ref="F7:F38" si="3">E7/D7*100</f>
        <v>1.6953564425870533</v>
      </c>
      <c r="G7" s="312">
        <v>11786.41</v>
      </c>
      <c r="H7" s="312">
        <v>511.59</v>
      </c>
      <c r="I7" s="314">
        <f t="shared" ref="I7:I38" si="4">H7/G7*100</f>
        <v>4.3405074148956295</v>
      </c>
      <c r="J7" s="161">
        <v>215.84</v>
      </c>
      <c r="K7" s="359">
        <f t="shared" ref="K7:K38" si="5">G7/C7*100</f>
        <v>34.518568240917517</v>
      </c>
      <c r="L7" s="315">
        <f t="shared" si="0"/>
        <v>1.8312615970426958</v>
      </c>
      <c r="M7" s="282">
        <f t="shared" si="1"/>
        <v>0.63212528404489898</v>
      </c>
    </row>
    <row r="8" spans="1:13" s="12" customFormat="1">
      <c r="A8" s="196">
        <v>3</v>
      </c>
      <c r="B8" s="196" t="s">
        <v>6</v>
      </c>
      <c r="C8" s="303">
        <v>6220.96</v>
      </c>
      <c r="D8" s="127">
        <v>0</v>
      </c>
      <c r="E8" s="161">
        <v>0</v>
      </c>
      <c r="F8" s="281">
        <v>0</v>
      </c>
      <c r="G8" s="312">
        <v>5371.91</v>
      </c>
      <c r="H8" s="312">
        <v>370.34</v>
      </c>
      <c r="I8" s="314">
        <f t="shared" si="4"/>
        <v>6.8940097656140926</v>
      </c>
      <c r="J8" s="161">
        <v>353.6</v>
      </c>
      <c r="K8" s="359">
        <f t="shared" si="5"/>
        <v>86.351784933515091</v>
      </c>
      <c r="L8" s="315">
        <f t="shared" si="0"/>
        <v>6.5823887593053509</v>
      </c>
      <c r="M8" s="282">
        <f t="shared" si="1"/>
        <v>5.6840101849232276</v>
      </c>
    </row>
    <row r="9" spans="1:13">
      <c r="A9" s="226">
        <v>4</v>
      </c>
      <c r="B9" s="227" t="s">
        <v>7</v>
      </c>
      <c r="C9" s="303">
        <v>1999</v>
      </c>
      <c r="D9" s="127">
        <f t="shared" si="2"/>
        <v>962.72</v>
      </c>
      <c r="E9" s="161">
        <v>20</v>
      </c>
      <c r="F9" s="281">
        <f t="shared" si="3"/>
        <v>2.077447232840286</v>
      </c>
      <c r="G9" s="312">
        <v>1036.28</v>
      </c>
      <c r="H9" s="312">
        <v>20.52</v>
      </c>
      <c r="I9" s="314">
        <f t="shared" si="4"/>
        <v>1.980159802370016</v>
      </c>
      <c r="J9" s="161">
        <v>838</v>
      </c>
      <c r="K9" s="359">
        <f t="shared" si="5"/>
        <v>51.839919959979987</v>
      </c>
      <c r="L9" s="315">
        <f t="shared" si="0"/>
        <v>80.866175165013317</v>
      </c>
      <c r="M9" s="282">
        <f t="shared" si="1"/>
        <v>41.920960480240119</v>
      </c>
    </row>
    <row r="10" spans="1:13">
      <c r="A10" s="227">
        <v>5</v>
      </c>
      <c r="B10" s="283" t="s">
        <v>8</v>
      </c>
      <c r="C10" s="303">
        <v>14300.6</v>
      </c>
      <c r="D10" s="127">
        <f t="shared" si="2"/>
        <v>2909.4600000000009</v>
      </c>
      <c r="E10" s="161">
        <v>205.22</v>
      </c>
      <c r="F10" s="281">
        <f t="shared" si="3"/>
        <v>7.0535425817849342</v>
      </c>
      <c r="G10" s="312">
        <v>11391.14</v>
      </c>
      <c r="H10" s="312">
        <v>3245.13</v>
      </c>
      <c r="I10" s="314">
        <f t="shared" si="4"/>
        <v>28.488193455615509</v>
      </c>
      <c r="J10" s="161">
        <v>0</v>
      </c>
      <c r="K10" s="359">
        <f t="shared" si="5"/>
        <v>79.654979511349168</v>
      </c>
      <c r="L10" s="315">
        <f t="shared" si="0"/>
        <v>0</v>
      </c>
      <c r="M10" s="282">
        <f t="shared" si="1"/>
        <v>0</v>
      </c>
    </row>
    <row r="11" spans="1:13">
      <c r="A11" s="196">
        <v>6</v>
      </c>
      <c r="B11" s="283" t="s">
        <v>9</v>
      </c>
      <c r="C11" s="303">
        <v>5969.73</v>
      </c>
      <c r="D11" s="127">
        <f t="shared" si="2"/>
        <v>1529.5999999999995</v>
      </c>
      <c r="E11" s="161">
        <v>0</v>
      </c>
      <c r="F11" s="281">
        <f t="shared" si="3"/>
        <v>0</v>
      </c>
      <c r="G11" s="312">
        <v>4440.13</v>
      </c>
      <c r="H11" s="312">
        <v>888.56</v>
      </c>
      <c r="I11" s="314">
        <f t="shared" si="4"/>
        <v>20.012026674894653</v>
      </c>
      <c r="J11" s="161">
        <v>0</v>
      </c>
      <c r="K11" s="359">
        <f t="shared" si="5"/>
        <v>74.377400652960858</v>
      </c>
      <c r="L11" s="315">
        <f t="shared" si="0"/>
        <v>0</v>
      </c>
      <c r="M11" s="282">
        <f t="shared" si="1"/>
        <v>0</v>
      </c>
    </row>
    <row r="12" spans="1:13">
      <c r="A12" s="227">
        <v>7</v>
      </c>
      <c r="B12" s="227" t="s">
        <v>11</v>
      </c>
      <c r="C12" s="303">
        <v>8246.8700000000008</v>
      </c>
      <c r="D12" s="127">
        <f>C12-G12</f>
        <v>1668.3100000000004</v>
      </c>
      <c r="E12" s="161">
        <v>98.96</v>
      </c>
      <c r="F12" s="281">
        <f t="shared" si="3"/>
        <v>5.9317512932248784</v>
      </c>
      <c r="G12" s="312">
        <v>6578.56</v>
      </c>
      <c r="H12" s="312">
        <v>64</v>
      </c>
      <c r="I12" s="314">
        <f t="shared" si="4"/>
        <v>0.97285728183675446</v>
      </c>
      <c r="J12" s="161">
        <v>9880.01</v>
      </c>
      <c r="K12" s="359">
        <f t="shared" si="5"/>
        <v>79.770385612965882</v>
      </c>
      <c r="L12" s="315">
        <f t="shared" si="0"/>
        <v>150.18499489249925</v>
      </c>
      <c r="M12" s="282">
        <f t="shared" si="1"/>
        <v>119.80314955855977</v>
      </c>
    </row>
    <row r="13" spans="1:13">
      <c r="A13" s="196">
        <v>8</v>
      </c>
      <c r="B13" s="227" t="s">
        <v>12</v>
      </c>
      <c r="C13" s="303">
        <v>543.09</v>
      </c>
      <c r="D13" s="127">
        <f t="shared" si="2"/>
        <v>371.52000000000004</v>
      </c>
      <c r="E13" s="161">
        <v>4</v>
      </c>
      <c r="F13" s="281">
        <f t="shared" si="3"/>
        <v>1.0766580534022394</v>
      </c>
      <c r="G13" s="312">
        <v>171.57</v>
      </c>
      <c r="H13" s="312">
        <v>11.34</v>
      </c>
      <c r="I13" s="314">
        <f t="shared" si="4"/>
        <v>6.6095471236230106</v>
      </c>
      <c r="J13" s="161">
        <v>493.48</v>
      </c>
      <c r="K13" s="359">
        <f t="shared" si="5"/>
        <v>31.591448931116382</v>
      </c>
      <c r="L13" s="315">
        <f t="shared" si="0"/>
        <v>287.62604184880809</v>
      </c>
      <c r="M13" s="282">
        <f t="shared" si="1"/>
        <v>90.86523412325765</v>
      </c>
    </row>
    <row r="14" spans="1:13">
      <c r="A14" s="226">
        <v>9</v>
      </c>
      <c r="B14" s="227" t="s">
        <v>13</v>
      </c>
      <c r="C14" s="303">
        <v>830.17</v>
      </c>
      <c r="D14" s="127">
        <f t="shared" si="2"/>
        <v>632.76</v>
      </c>
      <c r="E14" s="161">
        <v>7.42</v>
      </c>
      <c r="F14" s="281">
        <f t="shared" si="3"/>
        <v>1.1726404956065493</v>
      </c>
      <c r="G14" s="312">
        <v>197.41</v>
      </c>
      <c r="H14" s="312">
        <v>4</v>
      </c>
      <c r="I14" s="314">
        <f t="shared" si="4"/>
        <v>2.0262398054809787</v>
      </c>
      <c r="J14" s="161">
        <v>826</v>
      </c>
      <c r="K14" s="359">
        <f t="shared" si="5"/>
        <v>23.779466856186083</v>
      </c>
      <c r="L14" s="315">
        <f t="shared" si="0"/>
        <v>418.4185198318221</v>
      </c>
      <c r="M14" s="282">
        <f t="shared" si="1"/>
        <v>99.497693243552533</v>
      </c>
    </row>
    <row r="15" spans="1:13">
      <c r="A15" s="227">
        <v>10</v>
      </c>
      <c r="B15" s="196" t="s">
        <v>14</v>
      </c>
      <c r="C15" s="303">
        <v>10447.31</v>
      </c>
      <c r="D15" s="127">
        <f t="shared" si="2"/>
        <v>4331.0599999999995</v>
      </c>
      <c r="E15" s="161">
        <v>218.35</v>
      </c>
      <c r="F15" s="281">
        <f t="shared" si="3"/>
        <v>5.0414909975848872</v>
      </c>
      <c r="G15" s="312">
        <v>6116.25</v>
      </c>
      <c r="H15" s="312">
        <v>324</v>
      </c>
      <c r="I15" s="314">
        <f t="shared" si="4"/>
        <v>5.2973635806253832</v>
      </c>
      <c r="J15" s="161">
        <v>6261.27</v>
      </c>
      <c r="K15" s="359">
        <f t="shared" si="5"/>
        <v>58.543778254880927</v>
      </c>
      <c r="L15" s="315">
        <f t="shared" si="0"/>
        <v>102.37106069895769</v>
      </c>
      <c r="M15" s="282">
        <f t="shared" si="1"/>
        <v>59.931886772767349</v>
      </c>
    </row>
    <row r="16" spans="1:13">
      <c r="A16" s="196">
        <v>11</v>
      </c>
      <c r="B16" s="227" t="s">
        <v>15</v>
      </c>
      <c r="C16" s="303">
        <v>916.67</v>
      </c>
      <c r="D16" s="127">
        <f t="shared" si="2"/>
        <v>108.58999999999992</v>
      </c>
      <c r="E16" s="161">
        <v>0</v>
      </c>
      <c r="F16" s="281">
        <f t="shared" si="3"/>
        <v>0</v>
      </c>
      <c r="G16" s="312">
        <v>808.08</v>
      </c>
      <c r="H16" s="312">
        <v>0</v>
      </c>
      <c r="I16" s="314">
        <f t="shared" si="4"/>
        <v>0</v>
      </c>
      <c r="J16" s="161">
        <v>271.11</v>
      </c>
      <c r="K16" s="359">
        <f t="shared" si="5"/>
        <v>88.153861258686334</v>
      </c>
      <c r="L16" s="315">
        <f t="shared" si="0"/>
        <v>33.549896049896049</v>
      </c>
      <c r="M16" s="282">
        <f t="shared" si="1"/>
        <v>29.575528816258849</v>
      </c>
    </row>
    <row r="17" spans="1:13">
      <c r="A17" s="226">
        <v>12</v>
      </c>
      <c r="B17" s="196" t="s">
        <v>16</v>
      </c>
      <c r="C17" s="303">
        <v>276775.83</v>
      </c>
      <c r="D17" s="127">
        <f t="shared" si="2"/>
        <v>245766.73</v>
      </c>
      <c r="E17" s="161">
        <v>82.53</v>
      </c>
      <c r="F17" s="281">
        <f t="shared" si="3"/>
        <v>3.3580623382180333E-2</v>
      </c>
      <c r="G17" s="312">
        <v>31009.1</v>
      </c>
      <c r="H17" s="312">
        <v>3632.33</v>
      </c>
      <c r="I17" s="314">
        <f t="shared" si="4"/>
        <v>11.713754994501615</v>
      </c>
      <c r="J17" s="161">
        <v>3617.83</v>
      </c>
      <c r="K17" s="359">
        <f t="shared" si="5"/>
        <v>11.203687836470401</v>
      </c>
      <c r="L17" s="315">
        <f t="shared" si="0"/>
        <v>11.666994527412921</v>
      </c>
      <c r="M17" s="282">
        <f t="shared" si="1"/>
        <v>1.307133646749429</v>
      </c>
    </row>
    <row r="18" spans="1:13">
      <c r="A18" s="227">
        <v>13</v>
      </c>
      <c r="B18" s="227" t="s">
        <v>17</v>
      </c>
      <c r="C18" s="303">
        <v>1977.64</v>
      </c>
      <c r="D18" s="127">
        <f t="shared" si="2"/>
        <v>1179.3200000000002</v>
      </c>
      <c r="E18" s="161">
        <v>0</v>
      </c>
      <c r="F18" s="281">
        <f t="shared" si="3"/>
        <v>0</v>
      </c>
      <c r="G18" s="312">
        <v>798.32</v>
      </c>
      <c r="H18" s="312">
        <v>244.4</v>
      </c>
      <c r="I18" s="314">
        <f t="shared" si="4"/>
        <v>30.614290009018941</v>
      </c>
      <c r="J18" s="161">
        <v>2078.5</v>
      </c>
      <c r="K18" s="359">
        <f t="shared" si="5"/>
        <v>40.36730648651929</v>
      </c>
      <c r="L18" s="315">
        <f t="shared" si="0"/>
        <v>260.35925443431205</v>
      </c>
      <c r="M18" s="282">
        <f t="shared" si="1"/>
        <v>105.10001820351529</v>
      </c>
    </row>
    <row r="19" spans="1:13">
      <c r="A19" s="196">
        <v>14</v>
      </c>
      <c r="B19" s="196" t="s">
        <v>18</v>
      </c>
      <c r="C19" s="303">
        <v>7603</v>
      </c>
      <c r="D19" s="127">
        <f t="shared" si="2"/>
        <v>1740.4799999999996</v>
      </c>
      <c r="E19" s="161">
        <v>0</v>
      </c>
      <c r="F19" s="281">
        <f t="shared" si="3"/>
        <v>0</v>
      </c>
      <c r="G19" s="312">
        <v>5862.52</v>
      </c>
      <c r="H19" s="325">
        <v>209.37</v>
      </c>
      <c r="I19" s="314">
        <f t="shared" si="4"/>
        <v>3.5713310999365455</v>
      </c>
      <c r="J19" s="161">
        <v>1617.25</v>
      </c>
      <c r="K19" s="359">
        <f t="shared" si="5"/>
        <v>77.107983690648425</v>
      </c>
      <c r="L19" s="315">
        <f t="shared" si="0"/>
        <v>27.586259833655152</v>
      </c>
      <c r="M19" s="282">
        <f t="shared" si="1"/>
        <v>21.271208733394712</v>
      </c>
    </row>
    <row r="20" spans="1:13">
      <c r="A20" s="226">
        <v>15</v>
      </c>
      <c r="B20" s="227" t="s">
        <v>19</v>
      </c>
      <c r="C20" s="303">
        <v>7783</v>
      </c>
      <c r="D20" s="127">
        <f t="shared" si="2"/>
        <v>7783</v>
      </c>
      <c r="E20" s="161">
        <v>36.630000000000003</v>
      </c>
      <c r="F20" s="281">
        <f t="shared" si="3"/>
        <v>0.47064114094822046</v>
      </c>
      <c r="G20" s="313">
        <v>0</v>
      </c>
      <c r="H20" s="400">
        <v>0</v>
      </c>
      <c r="I20" s="314">
        <v>0</v>
      </c>
      <c r="J20" s="161">
        <v>0</v>
      </c>
      <c r="K20" s="359">
        <f t="shared" si="5"/>
        <v>0</v>
      </c>
      <c r="L20" s="315">
        <v>0</v>
      </c>
      <c r="M20" s="282">
        <f t="shared" si="1"/>
        <v>0</v>
      </c>
    </row>
    <row r="21" spans="1:13" ht="15" customHeight="1">
      <c r="A21" s="227">
        <v>16</v>
      </c>
      <c r="B21" s="227" t="s">
        <v>20</v>
      </c>
      <c r="C21" s="303">
        <v>841.87</v>
      </c>
      <c r="D21" s="127">
        <f t="shared" si="2"/>
        <v>437.79</v>
      </c>
      <c r="E21" s="161">
        <v>14.1</v>
      </c>
      <c r="F21" s="281">
        <f t="shared" si="3"/>
        <v>3.2207222640992255</v>
      </c>
      <c r="G21" s="312">
        <v>404.08</v>
      </c>
      <c r="H21" s="402">
        <v>39.71</v>
      </c>
      <c r="I21" s="314">
        <f t="shared" si="4"/>
        <v>9.8272619283310245</v>
      </c>
      <c r="J21" s="161">
        <v>619.93000000000006</v>
      </c>
      <c r="K21" s="359">
        <f t="shared" si="5"/>
        <v>47.997909415943077</v>
      </c>
      <c r="L21" s="315">
        <f t="shared" si="0"/>
        <v>153.41764007127304</v>
      </c>
      <c r="M21" s="282">
        <f t="shared" si="1"/>
        <v>73.637259909487213</v>
      </c>
    </row>
    <row r="22" spans="1:13" s="4" customFormat="1">
      <c r="A22" s="591" t="s">
        <v>135</v>
      </c>
      <c r="B22" s="592"/>
      <c r="C22" s="122">
        <f>SUM(C6:C21)</f>
        <v>383685.68</v>
      </c>
      <c r="D22" s="122">
        <f t="shared" ref="D22" si="6">SUM(D6:D21)</f>
        <v>292820.33999999997</v>
      </c>
      <c r="E22" s="122">
        <v>1105.56</v>
      </c>
      <c r="F22" s="284">
        <f t="shared" si="3"/>
        <v>0.37755573946809845</v>
      </c>
      <c r="G22" s="184">
        <f>SUM(G6:G21)</f>
        <v>90016.290000000008</v>
      </c>
      <c r="H22" s="184">
        <f>SUM(H6:H21)</f>
        <v>9994.7999999999993</v>
      </c>
      <c r="I22" s="358">
        <f t="shared" si="4"/>
        <v>11.103323631755984</v>
      </c>
      <c r="J22" s="363">
        <f>SUM(J6:J21)</f>
        <v>32157.630000000005</v>
      </c>
      <c r="K22" s="360">
        <f t="shared" si="5"/>
        <v>23.460945949298917</v>
      </c>
      <c r="L22" s="284">
        <f t="shared" ref="L22:L30" si="7">J22/G22*100</f>
        <v>35.724233913661628</v>
      </c>
      <c r="M22" s="284">
        <f t="shared" ref="M22:M38" si="8">J22/C22*100</f>
        <v>8.3812432092852696</v>
      </c>
    </row>
    <row r="23" spans="1:13">
      <c r="A23" s="283">
        <v>1</v>
      </c>
      <c r="B23" s="51" t="s">
        <v>24</v>
      </c>
      <c r="C23" s="303">
        <v>5315.87</v>
      </c>
      <c r="D23" s="127">
        <f t="shared" si="2"/>
        <v>3979.4799999999996</v>
      </c>
      <c r="E23" s="285">
        <v>17.8</v>
      </c>
      <c r="F23" s="282">
        <f t="shared" si="3"/>
        <v>0.44729462140782222</v>
      </c>
      <c r="G23" s="119">
        <v>1336.39</v>
      </c>
      <c r="H23" s="119">
        <v>0.15</v>
      </c>
      <c r="I23" s="314">
        <f t="shared" si="4"/>
        <v>1.1224268364773755E-2</v>
      </c>
      <c r="J23" s="52">
        <v>0</v>
      </c>
      <c r="K23" s="315">
        <f t="shared" si="5"/>
        <v>25.139629072945731</v>
      </c>
      <c r="L23" s="282">
        <f t="shared" si="7"/>
        <v>0</v>
      </c>
      <c r="M23" s="282">
        <f t="shared" si="8"/>
        <v>0</v>
      </c>
    </row>
    <row r="24" spans="1:13">
      <c r="A24" s="196">
        <v>2</v>
      </c>
      <c r="B24" s="51" t="s">
        <v>26</v>
      </c>
      <c r="C24" s="303">
        <v>171.6</v>
      </c>
      <c r="D24" s="127">
        <f t="shared" si="2"/>
        <v>171.6</v>
      </c>
      <c r="E24" s="34">
        <v>0</v>
      </c>
      <c r="F24" s="282">
        <f t="shared" si="3"/>
        <v>0</v>
      </c>
      <c r="G24" s="119">
        <v>0</v>
      </c>
      <c r="H24" s="119">
        <v>0</v>
      </c>
      <c r="I24" s="314">
        <v>0</v>
      </c>
      <c r="J24" s="161">
        <v>168</v>
      </c>
      <c r="K24" s="315">
        <f t="shared" si="5"/>
        <v>0</v>
      </c>
      <c r="L24" s="282">
        <v>0</v>
      </c>
      <c r="M24" s="282">
        <f t="shared" si="8"/>
        <v>97.902097902097907</v>
      </c>
    </row>
    <row r="25" spans="1:13" s="21" customFormat="1">
      <c r="A25" s="224">
        <v>3</v>
      </c>
      <c r="B25" s="464" t="s">
        <v>21</v>
      </c>
      <c r="C25" s="303">
        <v>12769.87</v>
      </c>
      <c r="D25" s="127">
        <f t="shared" si="2"/>
        <v>11776.43</v>
      </c>
      <c r="E25" s="161">
        <v>184.79</v>
      </c>
      <c r="F25" s="281">
        <f>E25/D25*100</f>
        <v>1.5691512623095452</v>
      </c>
      <c r="G25" s="119">
        <v>993.44</v>
      </c>
      <c r="H25" s="119">
        <v>21.21</v>
      </c>
      <c r="I25" s="314">
        <f t="shared" si="4"/>
        <v>2.1350056369785797</v>
      </c>
      <c r="J25" s="161">
        <v>3162.43</v>
      </c>
      <c r="K25" s="315">
        <f t="shared" si="5"/>
        <v>7.7795623604625579</v>
      </c>
      <c r="L25" s="282">
        <f t="shared" si="7"/>
        <v>318.33125301980994</v>
      </c>
      <c r="M25" s="282">
        <f t="shared" si="8"/>
        <v>24.764778341517964</v>
      </c>
    </row>
    <row r="26" spans="1:13">
      <c r="A26" s="226">
        <v>4</v>
      </c>
      <c r="B26" s="51" t="s">
        <v>22</v>
      </c>
      <c r="C26" s="303">
        <v>5584.66</v>
      </c>
      <c r="D26" s="127">
        <f t="shared" si="2"/>
        <v>5038.37</v>
      </c>
      <c r="E26" s="34">
        <v>0</v>
      </c>
      <c r="F26" s="282">
        <f t="shared" si="3"/>
        <v>0</v>
      </c>
      <c r="G26" s="119">
        <v>546.29</v>
      </c>
      <c r="H26" s="119">
        <v>0</v>
      </c>
      <c r="I26" s="314">
        <f t="shared" si="4"/>
        <v>0</v>
      </c>
      <c r="J26" s="161">
        <v>2298.7599999999998</v>
      </c>
      <c r="K26" s="315">
        <f t="shared" si="5"/>
        <v>9.7819741935945963</v>
      </c>
      <c r="L26" s="282">
        <f t="shared" si="7"/>
        <v>420.79481594025151</v>
      </c>
      <c r="M26" s="282">
        <f t="shared" si="8"/>
        <v>41.162040303259282</v>
      </c>
    </row>
    <row r="27" spans="1:13">
      <c r="A27" s="196">
        <v>5</v>
      </c>
      <c r="B27" s="51" t="s">
        <v>10</v>
      </c>
      <c r="C27" s="303">
        <v>2804.43</v>
      </c>
      <c r="D27" s="127">
        <f t="shared" si="2"/>
        <v>405.52999999999975</v>
      </c>
      <c r="E27" s="285">
        <v>0</v>
      </c>
      <c r="F27" s="282">
        <f t="shared" si="3"/>
        <v>0</v>
      </c>
      <c r="G27" s="119">
        <v>2398.9</v>
      </c>
      <c r="H27" s="119">
        <v>379.96</v>
      </c>
      <c r="I27" s="314">
        <f t="shared" si="4"/>
        <v>15.838926174496642</v>
      </c>
      <c r="J27" s="161">
        <v>2730.15</v>
      </c>
      <c r="K27" s="315">
        <f t="shared" si="5"/>
        <v>85.539664031550089</v>
      </c>
      <c r="L27" s="282">
        <f t="shared" si="7"/>
        <v>113.80841218891993</v>
      </c>
      <c r="M27" s="282">
        <f t="shared" si="8"/>
        <v>97.351333426043809</v>
      </c>
    </row>
    <row r="28" spans="1:13">
      <c r="A28" s="227">
        <v>6</v>
      </c>
      <c r="B28" s="51" t="s">
        <v>23</v>
      </c>
      <c r="C28" s="303">
        <v>4997.53</v>
      </c>
      <c r="D28" s="127">
        <f t="shared" si="2"/>
        <v>3076.2999999999997</v>
      </c>
      <c r="E28" s="34">
        <v>0</v>
      </c>
      <c r="F28" s="282">
        <f t="shared" si="3"/>
        <v>0</v>
      </c>
      <c r="G28" s="119">
        <v>1921.23</v>
      </c>
      <c r="H28" s="119">
        <v>0</v>
      </c>
      <c r="I28" s="314">
        <v>0</v>
      </c>
      <c r="J28" s="161">
        <v>662.42</v>
      </c>
      <c r="K28" s="315">
        <f t="shared" si="5"/>
        <v>38.44359113402021</v>
      </c>
      <c r="L28" s="282">
        <f t="shared" si="7"/>
        <v>34.478953587024975</v>
      </c>
      <c r="M28" s="282">
        <f t="shared" si="8"/>
        <v>13.254947944284476</v>
      </c>
    </row>
    <row r="29" spans="1:13">
      <c r="A29" s="228">
        <v>7</v>
      </c>
      <c r="B29" s="125" t="s">
        <v>261</v>
      </c>
      <c r="C29" s="303">
        <v>1409.67</v>
      </c>
      <c r="D29" s="127">
        <f t="shared" si="2"/>
        <v>0</v>
      </c>
      <c r="E29" s="34">
        <v>0</v>
      </c>
      <c r="F29" s="282">
        <v>0</v>
      </c>
      <c r="G29" s="119">
        <v>1409.67</v>
      </c>
      <c r="H29" s="119">
        <v>60.18</v>
      </c>
      <c r="I29" s="314">
        <v>0</v>
      </c>
      <c r="J29" s="161">
        <v>478.74</v>
      </c>
      <c r="K29" s="315">
        <f t="shared" si="5"/>
        <v>100</v>
      </c>
      <c r="L29" s="282">
        <f t="shared" si="7"/>
        <v>33.961139841239444</v>
      </c>
      <c r="M29" s="282">
        <f t="shared" si="8"/>
        <v>33.961139841239444</v>
      </c>
    </row>
    <row r="30" spans="1:13" s="14" customFormat="1" ht="15" customHeight="1">
      <c r="A30" s="224">
        <v>8</v>
      </c>
      <c r="B30" s="54" t="s">
        <v>25</v>
      </c>
      <c r="C30" s="303">
        <v>167</v>
      </c>
      <c r="D30" s="127">
        <f t="shared" si="2"/>
        <v>164</v>
      </c>
      <c r="E30" s="34">
        <v>0</v>
      </c>
      <c r="F30" s="282">
        <f t="shared" si="3"/>
        <v>0</v>
      </c>
      <c r="G30" s="119">
        <v>3</v>
      </c>
      <c r="H30" s="119">
        <v>0</v>
      </c>
      <c r="I30" s="314">
        <f t="shared" si="4"/>
        <v>0</v>
      </c>
      <c r="J30" s="52">
        <v>0</v>
      </c>
      <c r="K30" s="315">
        <f t="shared" si="5"/>
        <v>1.7964071856287425</v>
      </c>
      <c r="L30" s="282">
        <f t="shared" si="7"/>
        <v>0</v>
      </c>
      <c r="M30" s="282">
        <f t="shared" si="8"/>
        <v>0</v>
      </c>
    </row>
    <row r="31" spans="1:13" s="4" customFormat="1" ht="16.5" customHeight="1">
      <c r="A31" s="582" t="s">
        <v>136</v>
      </c>
      <c r="B31" s="593"/>
      <c r="C31" s="286">
        <f>SUM(C23:C30)</f>
        <v>33220.629999999997</v>
      </c>
      <c r="D31" s="278">
        <f t="shared" si="2"/>
        <v>24611.71</v>
      </c>
      <c r="E31" s="184">
        <v>202.59</v>
      </c>
      <c r="F31" s="287">
        <f t="shared" si="3"/>
        <v>0.82314475507796903</v>
      </c>
      <c r="G31" s="184">
        <f>SUM(G23:G30)</f>
        <v>8608.92</v>
      </c>
      <c r="H31" s="184">
        <f>SUM(H23:H30)</f>
        <v>461.5</v>
      </c>
      <c r="I31" s="358">
        <f t="shared" si="4"/>
        <v>5.3607188822755933</v>
      </c>
      <c r="J31" s="363">
        <f>SUM(J23:J30)</f>
        <v>9500.5</v>
      </c>
      <c r="K31" s="361">
        <f t="shared" si="5"/>
        <v>25.914379107199352</v>
      </c>
      <c r="L31" s="287">
        <f>J31/G31*100</f>
        <v>110.35646747791826</v>
      </c>
      <c r="M31" s="287">
        <f t="shared" si="8"/>
        <v>28.598193351540896</v>
      </c>
    </row>
    <row r="32" spans="1:13" s="12" customFormat="1">
      <c r="A32" s="196">
        <v>1</v>
      </c>
      <c r="B32" s="196" t="s">
        <v>27</v>
      </c>
      <c r="C32" s="119">
        <v>16103.43</v>
      </c>
      <c r="D32" s="274">
        <v>0</v>
      </c>
      <c r="E32" s="34">
        <v>92.59</v>
      </c>
      <c r="F32" s="288">
        <v>0</v>
      </c>
      <c r="G32" s="119">
        <v>10911.26</v>
      </c>
      <c r="H32" s="119">
        <v>1266.4000000000001</v>
      </c>
      <c r="I32" s="314">
        <f t="shared" si="4"/>
        <v>11.606358935631631</v>
      </c>
      <c r="J32" s="262">
        <v>16138.75</v>
      </c>
      <c r="K32" s="362">
        <f t="shared" si="5"/>
        <v>67.757365977310428</v>
      </c>
      <c r="L32" s="288">
        <f>J32/G32*100</f>
        <v>147.90913240084095</v>
      </c>
      <c r="M32" s="288">
        <f t="shared" si="8"/>
        <v>100.21933215470244</v>
      </c>
    </row>
    <row r="33" spans="1:13" s="4" customFormat="1">
      <c r="A33" s="582" t="s">
        <v>137</v>
      </c>
      <c r="B33" s="583"/>
      <c r="C33" s="146">
        <f>C32</f>
        <v>16103.43</v>
      </c>
      <c r="D33" s="278">
        <v>0</v>
      </c>
      <c r="E33" s="184">
        <v>92.59</v>
      </c>
      <c r="F33" s="287">
        <v>0</v>
      </c>
      <c r="G33" s="146">
        <f>G32</f>
        <v>10911.26</v>
      </c>
      <c r="H33" s="146">
        <f>H32</f>
        <v>1266.4000000000001</v>
      </c>
      <c r="I33" s="358">
        <f t="shared" si="4"/>
        <v>11.606358935631631</v>
      </c>
      <c r="J33" s="363">
        <f>J32</f>
        <v>16138.75</v>
      </c>
      <c r="K33" s="361">
        <f t="shared" si="5"/>
        <v>67.757365977310428</v>
      </c>
      <c r="L33" s="287">
        <f t="shared" ref="L33" si="9">SUM(L32)</f>
        <v>147.90913240084095</v>
      </c>
      <c r="M33" s="287">
        <f t="shared" si="8"/>
        <v>100.21933215470244</v>
      </c>
    </row>
    <row r="34" spans="1:13">
      <c r="A34" s="196">
        <v>1</v>
      </c>
      <c r="B34" s="196" t="s">
        <v>28</v>
      </c>
      <c r="C34" s="119">
        <v>32789.279999999999</v>
      </c>
      <c r="D34" s="274">
        <f t="shared" si="2"/>
        <v>22076.329999999998</v>
      </c>
      <c r="E34" s="34">
        <v>0</v>
      </c>
      <c r="F34" s="288">
        <f t="shared" si="3"/>
        <v>0</v>
      </c>
      <c r="G34" s="119">
        <v>10712.95</v>
      </c>
      <c r="H34" s="119">
        <v>0</v>
      </c>
      <c r="I34" s="314">
        <f t="shared" si="4"/>
        <v>0</v>
      </c>
      <c r="J34" s="262">
        <v>210.66</v>
      </c>
      <c r="K34" s="362">
        <f t="shared" si="5"/>
        <v>32.672111129003142</v>
      </c>
      <c r="L34" s="288">
        <f>J34/G34*100</f>
        <v>1.9664051451747648</v>
      </c>
      <c r="M34" s="288">
        <f t="shared" si="8"/>
        <v>0.64246607427793467</v>
      </c>
    </row>
    <row r="35" spans="1:13" s="4" customFormat="1" ht="16.5" customHeight="1">
      <c r="A35" s="582" t="s">
        <v>280</v>
      </c>
      <c r="B35" s="583"/>
      <c r="C35" s="184">
        <f>C34</f>
        <v>32789.279999999999</v>
      </c>
      <c r="D35" s="278">
        <f t="shared" si="2"/>
        <v>22076.329999999998</v>
      </c>
      <c r="E35" s="231">
        <v>0</v>
      </c>
      <c r="F35" s="287">
        <f t="shared" si="3"/>
        <v>0</v>
      </c>
      <c r="G35" s="231">
        <f t="shared" ref="G35:L35" si="10">SUM(G34)</f>
        <v>10712.95</v>
      </c>
      <c r="H35" s="159">
        <v>0</v>
      </c>
      <c r="I35" s="358">
        <f t="shared" si="4"/>
        <v>0</v>
      </c>
      <c r="J35" s="289">
        <f t="shared" si="10"/>
        <v>210.66</v>
      </c>
      <c r="K35" s="361">
        <f t="shared" si="5"/>
        <v>32.672111129003142</v>
      </c>
      <c r="L35" s="287">
        <f t="shared" si="10"/>
        <v>1.9664051451747648</v>
      </c>
      <c r="M35" s="287">
        <f t="shared" si="8"/>
        <v>0.64246607427793467</v>
      </c>
    </row>
    <row r="36" spans="1:13">
      <c r="A36" s="290">
        <v>1</v>
      </c>
      <c r="B36" s="290" t="s">
        <v>29</v>
      </c>
      <c r="C36" s="132">
        <v>74358.11</v>
      </c>
      <c r="D36" s="274">
        <v>0</v>
      </c>
      <c r="E36" s="291">
        <v>0</v>
      </c>
      <c r="F36" s="288">
        <v>0</v>
      </c>
      <c r="G36" s="132">
        <v>74358.11</v>
      </c>
      <c r="H36" s="161">
        <v>0</v>
      </c>
      <c r="I36" s="314">
        <f t="shared" si="4"/>
        <v>0</v>
      </c>
      <c r="J36" s="364">
        <v>0</v>
      </c>
      <c r="K36" s="362">
        <f>G36/C37*100</f>
        <v>1089.5647637873155</v>
      </c>
      <c r="L36" s="288">
        <f>J36/G36*100</f>
        <v>0</v>
      </c>
      <c r="M36" s="288">
        <f>J36/C37*100</f>
        <v>0</v>
      </c>
    </row>
    <row r="37" spans="1:13">
      <c r="A37" s="290">
        <v>2</v>
      </c>
      <c r="B37" s="290" t="s">
        <v>271</v>
      </c>
      <c r="C37" s="132">
        <v>6824.57</v>
      </c>
      <c r="D37" s="274">
        <v>0</v>
      </c>
      <c r="E37" s="291">
        <v>0</v>
      </c>
      <c r="F37" s="288">
        <v>0</v>
      </c>
      <c r="G37" s="119">
        <v>6824.57</v>
      </c>
      <c r="H37" s="161">
        <v>0</v>
      </c>
      <c r="I37" s="314">
        <f t="shared" si="4"/>
        <v>0</v>
      </c>
      <c r="J37" s="364">
        <v>0</v>
      </c>
      <c r="K37" s="362">
        <f>G37/C36*100</f>
        <v>9.1779766860669252</v>
      </c>
      <c r="L37" s="288">
        <f>J37/G37*100</f>
        <v>0</v>
      </c>
      <c r="M37" s="288">
        <f>J37/C36*100</f>
        <v>0</v>
      </c>
    </row>
    <row r="38" spans="1:13" s="4" customFormat="1">
      <c r="A38" s="582" t="s">
        <v>119</v>
      </c>
      <c r="B38" s="583"/>
      <c r="C38" s="123">
        <f>C22+C31+C33+C35+C37+C36</f>
        <v>546981.70000000007</v>
      </c>
      <c r="D38" s="278">
        <f t="shared" si="2"/>
        <v>345549.60000000009</v>
      </c>
      <c r="E38" s="123">
        <f>E22+E31+E33+E35+E36+E37</f>
        <v>1400.7399999999998</v>
      </c>
      <c r="F38" s="287">
        <f t="shared" si="3"/>
        <v>0.40536582881299799</v>
      </c>
      <c r="G38" s="123">
        <f>G22+G31+G33+G35+G36+G37</f>
        <v>201432.1</v>
      </c>
      <c r="H38" s="159">
        <f t="shared" ref="H38" si="11">H22+H31+H33+H35+H36+H37</f>
        <v>11722.699999999999</v>
      </c>
      <c r="I38" s="358">
        <f t="shared" si="4"/>
        <v>5.8196781942897875</v>
      </c>
      <c r="J38" s="123">
        <f>J22+J31+J33+J35+J36+J37</f>
        <v>58007.540000000008</v>
      </c>
      <c r="K38" s="361">
        <f t="shared" si="5"/>
        <v>36.826113195377467</v>
      </c>
      <c r="L38" s="287">
        <f>J38/G38*100</f>
        <v>28.797565035562855</v>
      </c>
      <c r="M38" s="287">
        <f t="shared" si="8"/>
        <v>10.60502389750882</v>
      </c>
    </row>
    <row r="40" spans="1:13">
      <c r="C40" s="23"/>
      <c r="G40" s="23"/>
    </row>
    <row r="41" spans="1:13">
      <c r="F41" s="12"/>
    </row>
  </sheetData>
  <mergeCells count="17">
    <mergeCell ref="A1:M1"/>
    <mergeCell ref="A22:B22"/>
    <mergeCell ref="A31:B31"/>
    <mergeCell ref="A33:B33"/>
    <mergeCell ref="A35:B35"/>
    <mergeCell ref="A38:B38"/>
    <mergeCell ref="A2:M2"/>
    <mergeCell ref="A3:M3"/>
    <mergeCell ref="A4:A5"/>
    <mergeCell ref="B4:B5"/>
    <mergeCell ref="C4:C5"/>
    <mergeCell ref="D4:F4"/>
    <mergeCell ref="J4:J5"/>
    <mergeCell ref="K4:K5"/>
    <mergeCell ref="L4:L5"/>
    <mergeCell ref="M4:M5"/>
    <mergeCell ref="G4:I4"/>
  </mergeCells>
  <printOptions gridLines="1"/>
  <pageMargins left="0.25" right="0.28000000000000003" top="0.75" bottom="0.75" header="0.3" footer="0.3"/>
  <pageSetup paperSize="9" scale="70" orientation="portrait" r:id="rId1"/>
  <ignoredErrors>
    <ignoredError sqref="L33:L35 I36:M38 I35:K35 M35 D35 F22 D23:D25 D22:E22 G22 H23:I23 D38:F38 D37:F37 H37 D36 H38 I22 F35:G35 F23:F25 F36 K23:M23 I25 K22:M22 K24:K25 H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workbookViewId="0">
      <selection activeCell="N26" sqref="N26"/>
    </sheetView>
  </sheetViews>
  <sheetFormatPr defaultRowHeight="15"/>
  <cols>
    <col min="1" max="1" width="5.42578125" customWidth="1"/>
    <col min="2" max="2" width="12.28515625" customWidth="1"/>
    <col min="3" max="3" width="9" style="18" customWidth="1"/>
    <col min="4" max="4" width="12.42578125" style="353" customWidth="1"/>
    <col min="5" max="5" width="10.7109375" customWidth="1"/>
    <col min="6" max="8" width="11" customWidth="1"/>
    <col min="9" max="10" width="11.42578125" customWidth="1"/>
    <col min="11" max="11" width="8.85546875" customWidth="1"/>
    <col min="12" max="12" width="8" customWidth="1"/>
    <col min="13" max="13" width="18.28515625" customWidth="1"/>
    <col min="14" max="14" width="12.5703125" style="353" customWidth="1"/>
    <col min="15" max="15" width="11.7109375" customWidth="1"/>
    <col min="16" max="16" width="12.42578125" customWidth="1"/>
    <col min="22" max="22" width="6.5703125" customWidth="1"/>
  </cols>
  <sheetData>
    <row r="1" spans="1:18" s="15" customFormat="1" ht="15.75">
      <c r="A1" s="594">
        <v>19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N1" s="353"/>
      <c r="R1" s="6"/>
    </row>
    <row r="2" spans="1:18" s="6" customFormat="1" ht="19.5">
      <c r="A2" s="576" t="s">
        <v>292</v>
      </c>
      <c r="B2" s="576"/>
      <c r="C2" s="576"/>
      <c r="D2" s="576"/>
      <c r="E2" s="576"/>
      <c r="F2" s="576"/>
      <c r="G2" s="595"/>
      <c r="H2" s="576"/>
      <c r="I2" s="576"/>
      <c r="J2" s="576"/>
      <c r="K2" s="576"/>
      <c r="N2" s="353"/>
    </row>
    <row r="3" spans="1:18" s="6" customFormat="1" ht="19.5">
      <c r="A3" s="596" t="s">
        <v>543</v>
      </c>
      <c r="B3" s="596"/>
      <c r="C3" s="596"/>
      <c r="D3" s="596"/>
      <c r="E3" s="596"/>
      <c r="F3" s="596"/>
      <c r="G3" s="597"/>
      <c r="H3" s="596"/>
      <c r="I3" s="596"/>
      <c r="J3" s="596"/>
      <c r="K3" s="596"/>
      <c r="N3" s="353"/>
    </row>
    <row r="4" spans="1:18" s="6" customFormat="1" ht="45" customHeight="1">
      <c r="A4" s="140" t="s">
        <v>58</v>
      </c>
      <c r="B4" s="156" t="s">
        <v>0</v>
      </c>
      <c r="C4" s="317" t="s">
        <v>63</v>
      </c>
      <c r="D4" s="140" t="s">
        <v>64</v>
      </c>
      <c r="E4" s="140" t="s">
        <v>65</v>
      </c>
      <c r="F4" s="140" t="s">
        <v>66</v>
      </c>
      <c r="G4" s="140" t="s">
        <v>67</v>
      </c>
      <c r="H4" s="140" t="s">
        <v>68</v>
      </c>
      <c r="I4" s="140" t="s">
        <v>69</v>
      </c>
      <c r="J4" s="140" t="s">
        <v>70</v>
      </c>
      <c r="K4" s="140" t="s">
        <v>71</v>
      </c>
      <c r="N4" s="353"/>
    </row>
    <row r="5" spans="1:18" ht="15" customHeight="1">
      <c r="A5" s="54">
        <v>1</v>
      </c>
      <c r="B5" s="54" t="s">
        <v>4</v>
      </c>
      <c r="C5" s="318">
        <v>202</v>
      </c>
      <c r="D5" s="34">
        <v>4044.53</v>
      </c>
      <c r="E5" s="312">
        <v>337.79</v>
      </c>
      <c r="F5" s="312">
        <v>0</v>
      </c>
      <c r="G5" s="119">
        <f t="shared" ref="G5:G30" si="0">F5/E5*100</f>
        <v>0</v>
      </c>
      <c r="H5" s="312">
        <f>E5-F5</f>
        <v>337.79</v>
      </c>
      <c r="I5" s="119">
        <f t="shared" ref="I5:I38" si="1">H5/E5*100</f>
        <v>100</v>
      </c>
      <c r="J5" s="312">
        <v>429.51</v>
      </c>
      <c r="K5" s="119">
        <f t="shared" ref="K5:K38" si="2">J5/D5*100</f>
        <v>10.619528103389021</v>
      </c>
      <c r="N5" s="352"/>
    </row>
    <row r="6" spans="1:18">
      <c r="A6" s="54">
        <v>2</v>
      </c>
      <c r="B6" s="54" t="s">
        <v>5</v>
      </c>
      <c r="C6" s="318">
        <v>1574</v>
      </c>
      <c r="D6" s="34">
        <v>11786.41</v>
      </c>
      <c r="E6" s="312">
        <v>511.59</v>
      </c>
      <c r="F6" s="312">
        <v>84.76</v>
      </c>
      <c r="G6" s="119">
        <f t="shared" si="0"/>
        <v>16.567954807560746</v>
      </c>
      <c r="H6" s="312">
        <f t="shared" ref="H6:H37" si="3">E6-F6</f>
        <v>426.83</v>
      </c>
      <c r="I6" s="119">
        <f t="shared" si="1"/>
        <v>83.432045192439261</v>
      </c>
      <c r="J6" s="312">
        <v>511.59</v>
      </c>
      <c r="K6" s="119">
        <f t="shared" si="2"/>
        <v>4.3405074148956295</v>
      </c>
      <c r="M6" s="352"/>
      <c r="N6" s="352"/>
    </row>
    <row r="7" spans="1:18">
      <c r="A7" s="54">
        <v>3</v>
      </c>
      <c r="B7" s="54" t="s">
        <v>6</v>
      </c>
      <c r="C7" s="318">
        <v>1244</v>
      </c>
      <c r="D7" s="34">
        <v>5371.91</v>
      </c>
      <c r="E7" s="312">
        <v>347.12</v>
      </c>
      <c r="F7" s="312">
        <v>219.03</v>
      </c>
      <c r="G7" s="119">
        <f t="shared" si="0"/>
        <v>63.099216409310898</v>
      </c>
      <c r="H7" s="312">
        <f t="shared" si="3"/>
        <v>128.09</v>
      </c>
      <c r="I7" s="119">
        <f t="shared" si="1"/>
        <v>36.900783590689102</v>
      </c>
      <c r="J7" s="312">
        <v>370.34</v>
      </c>
      <c r="K7" s="119">
        <f t="shared" si="2"/>
        <v>6.8940097656140926</v>
      </c>
      <c r="M7" s="352"/>
      <c r="N7" s="352"/>
    </row>
    <row r="8" spans="1:18">
      <c r="A8" s="54">
        <v>4</v>
      </c>
      <c r="B8" s="54" t="s">
        <v>7</v>
      </c>
      <c r="C8" s="318">
        <v>79</v>
      </c>
      <c r="D8" s="34">
        <v>1036.28</v>
      </c>
      <c r="E8" s="312">
        <v>30.52</v>
      </c>
      <c r="F8" s="312">
        <v>0.7</v>
      </c>
      <c r="G8" s="119">
        <f t="shared" si="0"/>
        <v>2.2935779816513757</v>
      </c>
      <c r="H8" s="312">
        <f t="shared" si="3"/>
        <v>29.82</v>
      </c>
      <c r="I8" s="119">
        <f t="shared" si="1"/>
        <v>97.706422018348633</v>
      </c>
      <c r="J8" s="312">
        <v>20.52</v>
      </c>
      <c r="K8" s="119">
        <f t="shared" si="2"/>
        <v>1.980159802370016</v>
      </c>
      <c r="M8" s="352"/>
      <c r="N8" s="352"/>
    </row>
    <row r="9" spans="1:18">
      <c r="A9" s="54">
        <v>5</v>
      </c>
      <c r="B9" s="54" t="s">
        <v>8</v>
      </c>
      <c r="C9" s="318">
        <v>1667</v>
      </c>
      <c r="D9" s="34">
        <v>11391.14</v>
      </c>
      <c r="E9" s="312">
        <v>3206.2</v>
      </c>
      <c r="F9" s="312">
        <v>118.7</v>
      </c>
      <c r="G9" s="119">
        <f t="shared" si="0"/>
        <v>3.7022019836566651</v>
      </c>
      <c r="H9" s="312">
        <f t="shared" si="3"/>
        <v>3087.5</v>
      </c>
      <c r="I9" s="119">
        <f t="shared" si="1"/>
        <v>96.297798016343336</v>
      </c>
      <c r="J9" s="312">
        <v>3245.13</v>
      </c>
      <c r="K9" s="119">
        <f t="shared" si="2"/>
        <v>28.488193455615509</v>
      </c>
      <c r="M9" s="352"/>
      <c r="N9" s="352"/>
    </row>
    <row r="10" spans="1:18">
      <c r="A10" s="54">
        <v>6</v>
      </c>
      <c r="B10" s="54" t="s">
        <v>9</v>
      </c>
      <c r="C10" s="318">
        <v>2521</v>
      </c>
      <c r="D10" s="34">
        <v>4440.13</v>
      </c>
      <c r="E10" s="312">
        <v>312.41000000000003</v>
      </c>
      <c r="F10" s="312">
        <v>103.55</v>
      </c>
      <c r="G10" s="119">
        <f t="shared" si="0"/>
        <v>33.145545917224155</v>
      </c>
      <c r="H10" s="312">
        <f t="shared" si="3"/>
        <v>208.86</v>
      </c>
      <c r="I10" s="119">
        <f t="shared" si="1"/>
        <v>66.854454082775845</v>
      </c>
      <c r="J10" s="312">
        <v>888.56</v>
      </c>
      <c r="K10" s="119">
        <f t="shared" si="2"/>
        <v>20.012026674894653</v>
      </c>
      <c r="M10" s="352"/>
      <c r="N10" s="352"/>
    </row>
    <row r="11" spans="1:18">
      <c r="A11" s="54">
        <v>7</v>
      </c>
      <c r="B11" s="54" t="s">
        <v>11</v>
      </c>
      <c r="C11" s="318">
        <v>200</v>
      </c>
      <c r="D11" s="34">
        <v>6578.56</v>
      </c>
      <c r="E11" s="312">
        <v>32</v>
      </c>
      <c r="F11" s="312">
        <v>6</v>
      </c>
      <c r="G11" s="119">
        <f t="shared" si="0"/>
        <v>18.75</v>
      </c>
      <c r="H11" s="312">
        <f t="shared" si="3"/>
        <v>26</v>
      </c>
      <c r="I11" s="119">
        <f t="shared" si="1"/>
        <v>81.25</v>
      </c>
      <c r="J11" s="312">
        <v>64</v>
      </c>
      <c r="K11" s="119">
        <f t="shared" si="2"/>
        <v>0.97285728183675446</v>
      </c>
      <c r="M11" s="352"/>
      <c r="N11" s="352"/>
    </row>
    <row r="12" spans="1:18">
      <c r="A12" s="54">
        <v>8</v>
      </c>
      <c r="B12" s="54" t="s">
        <v>12</v>
      </c>
      <c r="C12" s="318">
        <v>45</v>
      </c>
      <c r="D12" s="34">
        <v>171.57</v>
      </c>
      <c r="E12" s="312">
        <v>5.54</v>
      </c>
      <c r="F12" s="312">
        <v>0.25</v>
      </c>
      <c r="G12" s="119">
        <f t="shared" si="0"/>
        <v>4.512635379061372</v>
      </c>
      <c r="H12" s="312">
        <f t="shared" si="3"/>
        <v>5.29</v>
      </c>
      <c r="I12" s="119">
        <f t="shared" si="1"/>
        <v>95.487364620938635</v>
      </c>
      <c r="J12" s="312">
        <v>11.34</v>
      </c>
      <c r="K12" s="119">
        <f t="shared" si="2"/>
        <v>6.6095471236230106</v>
      </c>
      <c r="M12" s="352"/>
      <c r="N12" s="352"/>
    </row>
    <row r="13" spans="1:18">
      <c r="A13" s="54">
        <v>9</v>
      </c>
      <c r="B13" s="54" t="s">
        <v>13</v>
      </c>
      <c r="C13" s="318">
        <v>106</v>
      </c>
      <c r="D13" s="34">
        <v>197.41</v>
      </c>
      <c r="E13" s="312">
        <v>4</v>
      </c>
      <c r="F13" s="312">
        <v>0</v>
      </c>
      <c r="G13" s="119">
        <f t="shared" si="0"/>
        <v>0</v>
      </c>
      <c r="H13" s="312">
        <f t="shared" si="3"/>
        <v>4</v>
      </c>
      <c r="I13" s="119">
        <f t="shared" si="1"/>
        <v>100</v>
      </c>
      <c r="J13" s="312">
        <v>4</v>
      </c>
      <c r="K13" s="119">
        <f t="shared" si="2"/>
        <v>2.0262398054809787</v>
      </c>
      <c r="M13" s="352"/>
      <c r="N13" s="352"/>
    </row>
    <row r="14" spans="1:18" ht="17.25" customHeight="1">
      <c r="A14" s="54">
        <v>10</v>
      </c>
      <c r="B14" s="54" t="s">
        <v>14</v>
      </c>
      <c r="C14" s="318">
        <v>485</v>
      </c>
      <c r="D14" s="34">
        <v>6116.25</v>
      </c>
      <c r="E14" s="312">
        <v>57.33</v>
      </c>
      <c r="F14" s="312">
        <v>12.4</v>
      </c>
      <c r="G14" s="119">
        <f t="shared" si="0"/>
        <v>21.629164486307346</v>
      </c>
      <c r="H14" s="312">
        <f t="shared" si="3"/>
        <v>44.93</v>
      </c>
      <c r="I14" s="119">
        <f t="shared" si="1"/>
        <v>78.370835513692654</v>
      </c>
      <c r="J14" s="312">
        <v>324</v>
      </c>
      <c r="K14" s="119">
        <f t="shared" si="2"/>
        <v>5.2973635806253832</v>
      </c>
      <c r="M14" s="352"/>
      <c r="N14" s="352"/>
    </row>
    <row r="15" spans="1:18">
      <c r="A15" s="54">
        <v>11</v>
      </c>
      <c r="B15" s="54" t="s">
        <v>15</v>
      </c>
      <c r="C15" s="318">
        <v>89</v>
      </c>
      <c r="D15" s="34">
        <v>808.08</v>
      </c>
      <c r="E15" s="312">
        <v>0</v>
      </c>
      <c r="F15" s="312">
        <v>0</v>
      </c>
      <c r="G15" s="119">
        <v>0</v>
      </c>
      <c r="H15" s="312">
        <f t="shared" si="3"/>
        <v>0</v>
      </c>
      <c r="I15" s="119">
        <v>0</v>
      </c>
      <c r="J15" s="312">
        <v>0</v>
      </c>
      <c r="K15" s="119">
        <f t="shared" si="2"/>
        <v>0</v>
      </c>
      <c r="M15" s="352"/>
      <c r="N15" s="352"/>
    </row>
    <row r="16" spans="1:18">
      <c r="A16" s="54">
        <v>12</v>
      </c>
      <c r="B16" s="54" t="s">
        <v>16</v>
      </c>
      <c r="C16" s="318">
        <v>10166</v>
      </c>
      <c r="D16" s="34">
        <v>31009.1</v>
      </c>
      <c r="E16" s="312">
        <v>960.75</v>
      </c>
      <c r="F16" s="312">
        <v>89.54</v>
      </c>
      <c r="G16" s="119">
        <f t="shared" si="0"/>
        <v>9.3198022378350256</v>
      </c>
      <c r="H16" s="312">
        <f t="shared" si="3"/>
        <v>871.21</v>
      </c>
      <c r="I16" s="119">
        <f>H16/E16*100</f>
        <v>90.68019776216498</v>
      </c>
      <c r="J16" s="312">
        <v>3632.33</v>
      </c>
      <c r="K16" s="119">
        <f t="shared" si="2"/>
        <v>11.713754994501615</v>
      </c>
      <c r="M16" s="352"/>
      <c r="N16" s="352"/>
    </row>
    <row r="17" spans="1:14">
      <c r="A17" s="54">
        <v>13</v>
      </c>
      <c r="B17" s="54" t="s">
        <v>17</v>
      </c>
      <c r="C17" s="318">
        <v>454</v>
      </c>
      <c r="D17" s="34">
        <v>798.32</v>
      </c>
      <c r="E17" s="312">
        <v>244.4</v>
      </c>
      <c r="F17" s="312">
        <v>11.53</v>
      </c>
      <c r="G17" s="119">
        <f t="shared" si="0"/>
        <v>4.7176759410801958</v>
      </c>
      <c r="H17" s="312">
        <f t="shared" si="3"/>
        <v>232.87</v>
      </c>
      <c r="I17" s="119">
        <f t="shared" si="1"/>
        <v>95.282324058919798</v>
      </c>
      <c r="J17" s="312">
        <v>244.4</v>
      </c>
      <c r="K17" s="119">
        <f t="shared" si="2"/>
        <v>30.614290009018941</v>
      </c>
      <c r="M17" s="352"/>
      <c r="N17" s="352"/>
    </row>
    <row r="18" spans="1:14">
      <c r="A18" s="54">
        <v>14</v>
      </c>
      <c r="B18" s="54" t="s">
        <v>18</v>
      </c>
      <c r="C18" s="318">
        <v>1099</v>
      </c>
      <c r="D18" s="34">
        <v>5862.52</v>
      </c>
      <c r="E18" s="312">
        <v>248.1</v>
      </c>
      <c r="F18" s="312">
        <v>197.62</v>
      </c>
      <c r="G18" s="119">
        <f t="shared" si="0"/>
        <v>79.653365578395807</v>
      </c>
      <c r="H18" s="312">
        <f t="shared" si="3"/>
        <v>50.47999999999999</v>
      </c>
      <c r="I18" s="119">
        <f t="shared" si="1"/>
        <v>20.346634421604186</v>
      </c>
      <c r="J18" s="312">
        <v>209.37</v>
      </c>
      <c r="K18" s="119">
        <f t="shared" si="2"/>
        <v>3.5713310999365455</v>
      </c>
      <c r="M18" s="352"/>
      <c r="N18" s="352"/>
    </row>
    <row r="19" spans="1:14">
      <c r="A19" s="54">
        <v>15</v>
      </c>
      <c r="B19" s="54" t="s">
        <v>19</v>
      </c>
      <c r="C19" s="319">
        <v>0</v>
      </c>
      <c r="D19" s="357">
        <v>0</v>
      </c>
      <c r="E19" s="313">
        <v>0</v>
      </c>
      <c r="F19" s="313">
        <v>0</v>
      </c>
      <c r="G19" s="119">
        <v>0</v>
      </c>
      <c r="H19" s="312">
        <f t="shared" si="3"/>
        <v>0</v>
      </c>
      <c r="I19" s="119">
        <v>0</v>
      </c>
      <c r="J19" s="313">
        <v>0</v>
      </c>
      <c r="K19" s="119">
        <v>0</v>
      </c>
      <c r="M19" s="352"/>
      <c r="N19" s="352"/>
    </row>
    <row r="20" spans="1:14">
      <c r="A20" s="54">
        <v>16</v>
      </c>
      <c r="B20" s="54" t="s">
        <v>20</v>
      </c>
      <c r="C20" s="318">
        <v>201</v>
      </c>
      <c r="D20" s="34">
        <v>404.08</v>
      </c>
      <c r="E20" s="119">
        <v>34.590000000000003</v>
      </c>
      <c r="F20" s="312">
        <v>0.77</v>
      </c>
      <c r="G20" s="119">
        <f t="shared" si="0"/>
        <v>2.2260769008383927</v>
      </c>
      <c r="H20" s="312">
        <f t="shared" si="3"/>
        <v>33.82</v>
      </c>
      <c r="I20" s="119">
        <f t="shared" si="1"/>
        <v>97.773923099161593</v>
      </c>
      <c r="J20" s="312">
        <v>39.71</v>
      </c>
      <c r="K20" s="119">
        <f t="shared" si="2"/>
        <v>9.8272619283310245</v>
      </c>
      <c r="M20" s="352"/>
      <c r="N20" s="352"/>
    </row>
    <row r="21" spans="1:14" s="4" customFormat="1" ht="15.75" customHeight="1">
      <c r="A21" s="586" t="s">
        <v>135</v>
      </c>
      <c r="B21" s="586"/>
      <c r="C21" s="320">
        <f>SUM(C5:C20)</f>
        <v>20132</v>
      </c>
      <c r="D21" s="158">
        <f>SUM(D5:D20)</f>
        <v>90016.290000000008</v>
      </c>
      <c r="E21" s="158">
        <f>SUM(E5:E20)</f>
        <v>6332.3399999999992</v>
      </c>
      <c r="F21" s="158">
        <f>SUM(F5:F20)</f>
        <v>844.84999999999991</v>
      </c>
      <c r="G21" s="146">
        <f t="shared" si="0"/>
        <v>13.341829402716849</v>
      </c>
      <c r="H21" s="334">
        <f t="shared" si="3"/>
        <v>5487.49</v>
      </c>
      <c r="I21" s="146">
        <f t="shared" si="1"/>
        <v>86.65817059728316</v>
      </c>
      <c r="J21" s="158">
        <f>SUM(J5:J20)</f>
        <v>9994.7999999999993</v>
      </c>
      <c r="K21" s="146">
        <f t="shared" si="2"/>
        <v>11.103323631755984</v>
      </c>
      <c r="M21" s="352"/>
      <c r="N21" s="352"/>
    </row>
    <row r="22" spans="1:14" ht="15.75" customHeight="1">
      <c r="A22" s="54">
        <v>1</v>
      </c>
      <c r="B22" s="54" t="s">
        <v>24</v>
      </c>
      <c r="C22" s="356">
        <v>0</v>
      </c>
      <c r="D22" s="34">
        <v>1336.39</v>
      </c>
      <c r="E22" s="119">
        <v>0</v>
      </c>
      <c r="F22" s="312">
        <v>0</v>
      </c>
      <c r="G22" s="119">
        <v>0</v>
      </c>
      <c r="H22" s="312">
        <f t="shared" si="3"/>
        <v>0</v>
      </c>
      <c r="I22" s="119">
        <v>0</v>
      </c>
      <c r="J22" s="312">
        <v>0</v>
      </c>
      <c r="K22" s="119">
        <f t="shared" si="2"/>
        <v>0</v>
      </c>
    </row>
    <row r="23" spans="1:14">
      <c r="A23" s="54">
        <v>2</v>
      </c>
      <c r="B23" s="54" t="s">
        <v>26</v>
      </c>
      <c r="C23" s="356">
        <v>0</v>
      </c>
      <c r="D23" s="34">
        <v>0</v>
      </c>
      <c r="E23" s="119">
        <v>0</v>
      </c>
      <c r="F23" s="312">
        <v>0</v>
      </c>
      <c r="G23" s="119">
        <v>0</v>
      </c>
      <c r="H23" s="312">
        <f t="shared" si="3"/>
        <v>0</v>
      </c>
      <c r="I23" s="119">
        <v>0</v>
      </c>
      <c r="J23" s="312">
        <v>0</v>
      </c>
      <c r="K23" s="119">
        <v>0</v>
      </c>
    </row>
    <row r="24" spans="1:14" s="22" customFormat="1">
      <c r="A24" s="54">
        <v>3</v>
      </c>
      <c r="B24" s="54" t="s">
        <v>21</v>
      </c>
      <c r="C24" s="356">
        <v>251</v>
      </c>
      <c r="D24" s="34">
        <v>993.44</v>
      </c>
      <c r="E24" s="312">
        <v>83.89</v>
      </c>
      <c r="F24" s="312">
        <v>81.41</v>
      </c>
      <c r="G24" s="119">
        <f t="shared" si="0"/>
        <v>97.043747764930259</v>
      </c>
      <c r="H24" s="312">
        <f t="shared" si="3"/>
        <v>2.480000000000004</v>
      </c>
      <c r="I24" s="119">
        <f t="shared" si="1"/>
        <v>2.9562522350697389</v>
      </c>
      <c r="J24" s="312">
        <v>21.21</v>
      </c>
      <c r="K24" s="119">
        <f t="shared" si="2"/>
        <v>2.1350056369785797</v>
      </c>
      <c r="N24" s="353"/>
    </row>
    <row r="25" spans="1:14">
      <c r="A25" s="54">
        <v>4</v>
      </c>
      <c r="B25" s="54" t="s">
        <v>22</v>
      </c>
      <c r="C25" s="356">
        <v>51</v>
      </c>
      <c r="D25" s="34">
        <v>546.29</v>
      </c>
      <c r="E25" s="312">
        <v>0</v>
      </c>
      <c r="F25" s="312">
        <v>0</v>
      </c>
      <c r="G25" s="119">
        <v>0</v>
      </c>
      <c r="H25" s="312">
        <f t="shared" si="3"/>
        <v>0</v>
      </c>
      <c r="I25" s="119">
        <v>0</v>
      </c>
      <c r="J25" s="312">
        <v>0</v>
      </c>
      <c r="K25" s="119">
        <f t="shared" si="2"/>
        <v>0</v>
      </c>
    </row>
    <row r="26" spans="1:14">
      <c r="A26" s="54">
        <v>5</v>
      </c>
      <c r="B26" s="54" t="s">
        <v>10</v>
      </c>
      <c r="C26" s="356">
        <v>246</v>
      </c>
      <c r="D26" s="34">
        <v>2398.9</v>
      </c>
      <c r="E26" s="312">
        <v>206.98</v>
      </c>
      <c r="F26" s="312">
        <v>141.36000000000001</v>
      </c>
      <c r="G26" s="119">
        <f t="shared" si="0"/>
        <v>68.296453763648671</v>
      </c>
      <c r="H26" s="312">
        <f t="shared" si="3"/>
        <v>65.619999999999976</v>
      </c>
      <c r="I26" s="119">
        <f t="shared" si="1"/>
        <v>31.703546236351325</v>
      </c>
      <c r="J26" s="312">
        <v>379.96</v>
      </c>
      <c r="K26" s="119">
        <f t="shared" si="2"/>
        <v>15.838926174496642</v>
      </c>
    </row>
    <row r="27" spans="1:14">
      <c r="A27" s="54">
        <v>6</v>
      </c>
      <c r="B27" s="54" t="s">
        <v>23</v>
      </c>
      <c r="C27" s="356">
        <v>216</v>
      </c>
      <c r="D27" s="34">
        <v>1921.23</v>
      </c>
      <c r="E27" s="119">
        <v>0</v>
      </c>
      <c r="F27" s="312">
        <v>0</v>
      </c>
      <c r="G27" s="119">
        <v>0</v>
      </c>
      <c r="H27" s="312">
        <f t="shared" si="3"/>
        <v>0</v>
      </c>
      <c r="I27" s="119">
        <v>0</v>
      </c>
      <c r="J27" s="312">
        <v>0</v>
      </c>
      <c r="K27" s="119">
        <f t="shared" si="2"/>
        <v>0</v>
      </c>
    </row>
    <row r="28" spans="1:14" ht="15" customHeight="1">
      <c r="A28" s="54">
        <v>7</v>
      </c>
      <c r="B28" s="54" t="s">
        <v>261</v>
      </c>
      <c r="C28" s="356">
        <v>7553</v>
      </c>
      <c r="D28" s="34">
        <v>1409.67</v>
      </c>
      <c r="E28" s="119">
        <v>0</v>
      </c>
      <c r="F28" s="312">
        <v>0</v>
      </c>
      <c r="G28" s="119">
        <v>0</v>
      </c>
      <c r="H28" s="312">
        <f t="shared" si="3"/>
        <v>0</v>
      </c>
      <c r="I28" s="119">
        <v>0</v>
      </c>
      <c r="J28" s="312">
        <v>60.18</v>
      </c>
      <c r="K28" s="119">
        <f t="shared" si="2"/>
        <v>4.2690842537615179</v>
      </c>
    </row>
    <row r="29" spans="1:14" s="14" customFormat="1">
      <c r="A29" s="54">
        <v>8</v>
      </c>
      <c r="B29" s="54" t="s">
        <v>25</v>
      </c>
      <c r="C29" s="356">
        <v>1</v>
      </c>
      <c r="D29" s="34">
        <v>3</v>
      </c>
      <c r="E29" s="119">
        <v>0</v>
      </c>
      <c r="F29" s="312">
        <v>0</v>
      </c>
      <c r="G29" s="119">
        <v>0</v>
      </c>
      <c r="H29" s="312">
        <f t="shared" si="3"/>
        <v>0</v>
      </c>
      <c r="I29" s="119">
        <v>0</v>
      </c>
      <c r="J29" s="312">
        <v>0</v>
      </c>
      <c r="K29" s="119">
        <f t="shared" si="2"/>
        <v>0</v>
      </c>
      <c r="N29" s="353"/>
    </row>
    <row r="30" spans="1:14" s="4" customFormat="1" ht="15.75" customHeight="1">
      <c r="A30" s="586" t="s">
        <v>136</v>
      </c>
      <c r="B30" s="586"/>
      <c r="C30" s="241">
        <f>SUM(C22:C29)</f>
        <v>8318</v>
      </c>
      <c r="D30" s="146">
        <f>SUM(D22:D29)</f>
        <v>8608.92</v>
      </c>
      <c r="E30" s="146">
        <f t="shared" ref="E30:F30" si="4">SUM(E22:E29)</f>
        <v>290.87</v>
      </c>
      <c r="F30" s="146">
        <f t="shared" si="4"/>
        <v>222.77</v>
      </c>
      <c r="G30" s="146">
        <f t="shared" si="0"/>
        <v>76.587478942482903</v>
      </c>
      <c r="H30" s="334">
        <f t="shared" si="3"/>
        <v>68.099999999999994</v>
      </c>
      <c r="I30" s="146">
        <f t="shared" si="1"/>
        <v>23.412521057517104</v>
      </c>
      <c r="J30" s="146">
        <f>SUM(J22:J29)</f>
        <v>461.34999999999997</v>
      </c>
      <c r="K30" s="146">
        <f t="shared" si="2"/>
        <v>5.3589765034406174</v>
      </c>
      <c r="N30" s="57"/>
    </row>
    <row r="31" spans="1:14">
      <c r="A31" s="54">
        <v>1</v>
      </c>
      <c r="B31" s="54" t="s">
        <v>27</v>
      </c>
      <c r="C31" s="239">
        <v>4478</v>
      </c>
      <c r="D31" s="119">
        <v>10911.26</v>
      </c>
      <c r="E31" s="119">
        <v>0</v>
      </c>
      <c r="F31" s="119">
        <v>0</v>
      </c>
      <c r="G31" s="119">
        <v>0</v>
      </c>
      <c r="H31" s="312">
        <f t="shared" si="3"/>
        <v>0</v>
      </c>
      <c r="I31" s="146">
        <v>0</v>
      </c>
      <c r="J31" s="119">
        <v>1355.44</v>
      </c>
      <c r="K31" s="119">
        <f t="shared" si="2"/>
        <v>12.422396680126768</v>
      </c>
    </row>
    <row r="32" spans="1:14" s="4" customFormat="1">
      <c r="A32" s="586" t="s">
        <v>137</v>
      </c>
      <c r="B32" s="586"/>
      <c r="C32" s="241">
        <f>C31</f>
        <v>4478</v>
      </c>
      <c r="D32" s="146">
        <f>D31</f>
        <v>10911.26</v>
      </c>
      <c r="E32" s="146">
        <f>E31</f>
        <v>0</v>
      </c>
      <c r="F32" s="146">
        <f>F31</f>
        <v>0</v>
      </c>
      <c r="G32" s="119">
        <v>0</v>
      </c>
      <c r="H32" s="312">
        <f t="shared" si="3"/>
        <v>0</v>
      </c>
      <c r="I32" s="146">
        <v>0</v>
      </c>
      <c r="J32" s="146">
        <f>J31</f>
        <v>1355.44</v>
      </c>
      <c r="K32" s="146">
        <f t="shared" si="2"/>
        <v>12.422396680126768</v>
      </c>
      <c r="N32" s="57"/>
    </row>
    <row r="33" spans="1:18">
      <c r="A33" s="54">
        <v>1</v>
      </c>
      <c r="B33" s="54" t="s">
        <v>28</v>
      </c>
      <c r="C33" s="239">
        <v>11999</v>
      </c>
      <c r="D33" s="119">
        <v>10712.95</v>
      </c>
      <c r="E33" s="119">
        <v>0</v>
      </c>
      <c r="F33" s="119">
        <v>0</v>
      </c>
      <c r="G33" s="119">
        <v>0</v>
      </c>
      <c r="H33" s="312">
        <f t="shared" si="3"/>
        <v>0</v>
      </c>
      <c r="I33" s="146">
        <v>0</v>
      </c>
      <c r="J33" s="119">
        <v>0</v>
      </c>
      <c r="K33" s="146">
        <f t="shared" si="2"/>
        <v>0</v>
      </c>
    </row>
    <row r="34" spans="1:18" s="4" customFormat="1">
      <c r="A34" s="586" t="s">
        <v>275</v>
      </c>
      <c r="B34" s="586"/>
      <c r="C34" s="321">
        <f>SUM(C33)</f>
        <v>11999</v>
      </c>
      <c r="D34" s="159">
        <f>SUM(D33)</f>
        <v>10712.95</v>
      </c>
      <c r="E34" s="159">
        <f>SUM(E33)</f>
        <v>0</v>
      </c>
      <c r="F34" s="159">
        <f>SUM(F33)</f>
        <v>0</v>
      </c>
      <c r="G34" s="146">
        <v>0</v>
      </c>
      <c r="H34" s="334">
        <f t="shared" si="3"/>
        <v>0</v>
      </c>
      <c r="I34" s="146">
        <v>0</v>
      </c>
      <c r="J34" s="159">
        <f>SUM(J33)</f>
        <v>0</v>
      </c>
      <c r="K34" s="146">
        <f t="shared" si="2"/>
        <v>0</v>
      </c>
      <c r="N34" s="57"/>
    </row>
    <row r="35" spans="1:18" s="4" customFormat="1" ht="17.25" customHeight="1">
      <c r="A35" s="588" t="s">
        <v>468</v>
      </c>
      <c r="B35" s="587"/>
      <c r="C35" s="321">
        <f>C21+C30+C32+C34</f>
        <v>44927</v>
      </c>
      <c r="D35" s="321">
        <f>D21+D30+D32+D34</f>
        <v>120249.42</v>
      </c>
      <c r="E35" s="159">
        <f>E21+E30+E32+E34</f>
        <v>6623.2099999999991</v>
      </c>
      <c r="F35" s="159">
        <f>F21+F30+F32+F34</f>
        <v>1067.6199999999999</v>
      </c>
      <c r="G35" s="146">
        <f>F35/E35*100</f>
        <v>16.119374140333768</v>
      </c>
      <c r="H35" s="334">
        <f t="shared" si="3"/>
        <v>5555.5899999999992</v>
      </c>
      <c r="I35" s="146">
        <f t="shared" si="1"/>
        <v>83.880625859666239</v>
      </c>
      <c r="J35" s="321">
        <f>J21+J30+J32+J34</f>
        <v>11811.59</v>
      </c>
      <c r="K35" s="146">
        <f t="shared" si="2"/>
        <v>9.8225754436071284</v>
      </c>
      <c r="N35" s="57"/>
    </row>
    <row r="36" spans="1:18" s="4" customFormat="1">
      <c r="A36" s="586" t="s">
        <v>271</v>
      </c>
      <c r="B36" s="586"/>
      <c r="C36" s="321">
        <v>205</v>
      </c>
      <c r="D36" s="146">
        <v>6824.57</v>
      </c>
      <c r="E36" s="159">
        <v>0</v>
      </c>
      <c r="F36" s="159">
        <v>0</v>
      </c>
      <c r="G36" s="146">
        <v>0</v>
      </c>
      <c r="H36" s="334">
        <f t="shared" si="3"/>
        <v>0</v>
      </c>
      <c r="I36" s="146">
        <v>0</v>
      </c>
      <c r="J36" s="159">
        <v>0</v>
      </c>
      <c r="K36" s="146">
        <f t="shared" si="2"/>
        <v>0</v>
      </c>
      <c r="N36" s="57"/>
    </row>
    <row r="37" spans="1:18" s="4" customFormat="1">
      <c r="A37" s="586" t="s">
        <v>29</v>
      </c>
      <c r="B37" s="586"/>
      <c r="C37" s="321">
        <v>314</v>
      </c>
      <c r="D37" s="136">
        <v>74358.11</v>
      </c>
      <c r="E37" s="159">
        <v>0</v>
      </c>
      <c r="F37" s="159">
        <v>0</v>
      </c>
      <c r="G37" s="146">
        <v>0</v>
      </c>
      <c r="H37" s="334">
        <f t="shared" si="3"/>
        <v>0</v>
      </c>
      <c r="I37" s="146">
        <v>0</v>
      </c>
      <c r="J37" s="159">
        <v>0</v>
      </c>
      <c r="K37" s="146">
        <f t="shared" si="2"/>
        <v>0</v>
      </c>
      <c r="N37" s="57"/>
    </row>
    <row r="38" spans="1:18" s="4" customFormat="1">
      <c r="A38" s="586" t="s">
        <v>119</v>
      </c>
      <c r="B38" s="586"/>
      <c r="C38" s="321">
        <f>C21+C30+C32+C34+C36+C37</f>
        <v>45446</v>
      </c>
      <c r="D38" s="159">
        <f>D21+D30+D32+D34+D36+D37</f>
        <v>201432.09999999998</v>
      </c>
      <c r="E38" s="159">
        <f>E21+E30+E32+E34+E36+E37</f>
        <v>6623.2099999999991</v>
      </c>
      <c r="F38" s="159">
        <f>F21+F30+F32+F34+F36+F37</f>
        <v>1067.6199999999999</v>
      </c>
      <c r="G38" s="146">
        <f>F38/E38*100</f>
        <v>16.119374140333768</v>
      </c>
      <c r="H38" s="146">
        <f>H21+H30+H32+H34+H36+H37</f>
        <v>5555.59</v>
      </c>
      <c r="I38" s="146">
        <f t="shared" si="1"/>
        <v>83.880625859666253</v>
      </c>
      <c r="J38" s="159">
        <f>J21+J30+J32+J34+J36+J37</f>
        <v>11811.59</v>
      </c>
      <c r="K38" s="146">
        <f t="shared" si="2"/>
        <v>5.863807208483653</v>
      </c>
      <c r="N38" s="57"/>
    </row>
    <row r="40" spans="1:18">
      <c r="D40" s="268"/>
      <c r="E40" s="18"/>
      <c r="F40" s="18"/>
      <c r="G40" s="302"/>
      <c r="H40" s="302"/>
      <c r="I40" s="302"/>
      <c r="J40" s="302"/>
      <c r="K40" s="302"/>
      <c r="Q40" s="18"/>
      <c r="R40" s="18"/>
    </row>
    <row r="42" spans="1:18">
      <c r="Q42" s="18"/>
      <c r="R42" s="18"/>
    </row>
  </sheetData>
  <mergeCells count="11">
    <mergeCell ref="A35:B35"/>
    <mergeCell ref="A1:K1"/>
    <mergeCell ref="A37:B37"/>
    <mergeCell ref="A38:B38"/>
    <mergeCell ref="A2:K2"/>
    <mergeCell ref="A3:K3"/>
    <mergeCell ref="A21:B21"/>
    <mergeCell ref="A30:B30"/>
    <mergeCell ref="A32:B32"/>
    <mergeCell ref="A34:B34"/>
    <mergeCell ref="A36:B36"/>
  </mergeCells>
  <pageMargins left="0.25" right="0.25" top="0.75" bottom="0.75" header="0.3" footer="0.3"/>
  <pageSetup paperSize="9" scale="85" orientation="portrait" r:id="rId1"/>
  <ignoredErrors>
    <ignoredError sqref="J34 J21 J3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="86" zoomScaleNormal="86" workbookViewId="0">
      <selection sqref="A1:K35"/>
    </sheetView>
  </sheetViews>
  <sheetFormatPr defaultRowHeight="15"/>
  <cols>
    <col min="1" max="1" width="5.140625" customWidth="1"/>
    <col min="2" max="2" width="12" customWidth="1"/>
    <col min="3" max="3" width="9.28515625" customWidth="1"/>
    <col min="4" max="4" width="9.7109375" customWidth="1"/>
    <col min="5" max="5" width="10.7109375" customWidth="1"/>
    <col min="6" max="6" width="12" customWidth="1"/>
    <col min="7" max="7" width="10.7109375" customWidth="1"/>
    <col min="8" max="8" width="10.85546875" customWidth="1"/>
    <col min="9" max="9" width="11.5703125" customWidth="1"/>
    <col min="10" max="10" width="10.7109375" customWidth="1"/>
    <col min="11" max="11" width="9.85546875" customWidth="1"/>
    <col min="12" max="12" width="12" customWidth="1"/>
  </cols>
  <sheetData>
    <row r="1" spans="1:11" s="15" customFormat="1" ht="25.5" customHeight="1">
      <c r="A1" s="598">
        <v>20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11" ht="29.25" customHeight="1">
      <c r="A2" s="600" t="s">
        <v>558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</row>
    <row r="3" spans="1:11" s="463" customFormat="1" ht="22.5" customHeight="1">
      <c r="A3" s="601" t="s">
        <v>542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</row>
    <row r="4" spans="1:11" ht="45">
      <c r="A4" s="163" t="s">
        <v>58</v>
      </c>
      <c r="B4" s="163" t="s">
        <v>0</v>
      </c>
      <c r="C4" s="163" t="s">
        <v>63</v>
      </c>
      <c r="D4" s="163" t="s">
        <v>64</v>
      </c>
      <c r="E4" s="163" t="s">
        <v>65</v>
      </c>
      <c r="F4" s="163" t="s">
        <v>66</v>
      </c>
      <c r="G4" s="163" t="s">
        <v>67</v>
      </c>
      <c r="H4" s="163" t="s">
        <v>68</v>
      </c>
      <c r="I4" s="163" t="s">
        <v>69</v>
      </c>
      <c r="J4" s="163" t="s">
        <v>70</v>
      </c>
      <c r="K4" s="163" t="s">
        <v>71</v>
      </c>
    </row>
    <row r="5" spans="1:11">
      <c r="A5" s="276">
        <v>1</v>
      </c>
      <c r="B5" s="276" t="s">
        <v>4</v>
      </c>
      <c r="C5" s="307">
        <v>9</v>
      </c>
      <c r="D5" s="312">
        <v>4.87</v>
      </c>
      <c r="E5" s="312">
        <v>4.87</v>
      </c>
      <c r="F5" s="312">
        <v>0</v>
      </c>
      <c r="G5" s="274">
        <v>0</v>
      </c>
      <c r="H5" s="119">
        <f>E5-F5</f>
        <v>4.87</v>
      </c>
      <c r="I5" s="274">
        <f>H5/E5*100</f>
        <v>100</v>
      </c>
      <c r="J5" s="312">
        <v>4.87</v>
      </c>
      <c r="K5" s="274">
        <f>J5/D5*100</f>
        <v>100</v>
      </c>
    </row>
    <row r="6" spans="1:11">
      <c r="A6" s="276">
        <v>2</v>
      </c>
      <c r="B6" s="276" t="s">
        <v>5</v>
      </c>
      <c r="C6" s="307">
        <v>0</v>
      </c>
      <c r="D6" s="312">
        <v>0</v>
      </c>
      <c r="E6" s="312">
        <v>0</v>
      </c>
      <c r="F6" s="312">
        <v>0</v>
      </c>
      <c r="G6" s="274">
        <v>0</v>
      </c>
      <c r="H6" s="119">
        <f t="shared" ref="H6:H35" si="0">E6-F6</f>
        <v>0</v>
      </c>
      <c r="I6" s="274">
        <v>0</v>
      </c>
      <c r="J6" s="312">
        <v>0</v>
      </c>
      <c r="K6" s="274">
        <v>0</v>
      </c>
    </row>
    <row r="7" spans="1:11">
      <c r="A7" s="276">
        <v>3</v>
      </c>
      <c r="B7" s="276" t="s">
        <v>6</v>
      </c>
      <c r="C7" s="307">
        <v>783</v>
      </c>
      <c r="D7" s="312">
        <v>808.55</v>
      </c>
      <c r="E7" s="312">
        <v>74.03</v>
      </c>
      <c r="F7" s="312">
        <v>26.72</v>
      </c>
      <c r="G7" s="274">
        <f t="shared" ref="G7:G35" si="1">F7/E7*100</f>
        <v>36.093475617992702</v>
      </c>
      <c r="H7" s="119">
        <f t="shared" si="0"/>
        <v>47.31</v>
      </c>
      <c r="I7" s="274">
        <f t="shared" ref="I7:I30" si="2">H7/E7*100</f>
        <v>63.906524382007305</v>
      </c>
      <c r="J7" s="312">
        <v>352.12</v>
      </c>
      <c r="K7" s="274">
        <f t="shared" ref="K7:K35" si="3">J7/D7*100</f>
        <v>43.549564034382534</v>
      </c>
    </row>
    <row r="8" spans="1:11">
      <c r="A8" s="276">
        <v>4</v>
      </c>
      <c r="B8" s="276" t="s">
        <v>7</v>
      </c>
      <c r="C8" s="307">
        <v>2</v>
      </c>
      <c r="D8" s="312">
        <v>2.36</v>
      </c>
      <c r="E8" s="312">
        <v>0</v>
      </c>
      <c r="F8" s="312">
        <v>0</v>
      </c>
      <c r="G8" s="274">
        <v>0</v>
      </c>
      <c r="H8" s="119">
        <f t="shared" si="0"/>
        <v>0</v>
      </c>
      <c r="I8" s="274">
        <v>0</v>
      </c>
      <c r="J8" s="312">
        <v>0</v>
      </c>
      <c r="K8" s="274">
        <f t="shared" si="3"/>
        <v>0</v>
      </c>
    </row>
    <row r="9" spans="1:11">
      <c r="A9" s="276">
        <v>5</v>
      </c>
      <c r="B9" s="276" t="s">
        <v>8</v>
      </c>
      <c r="C9" s="307">
        <v>227</v>
      </c>
      <c r="D9" s="312">
        <v>692.02</v>
      </c>
      <c r="E9" s="312">
        <v>59</v>
      </c>
      <c r="F9" s="312">
        <v>18.2</v>
      </c>
      <c r="G9" s="274">
        <f t="shared" si="1"/>
        <v>30.84745762711864</v>
      </c>
      <c r="H9" s="119">
        <f t="shared" si="0"/>
        <v>40.799999999999997</v>
      </c>
      <c r="I9" s="274">
        <f t="shared" si="2"/>
        <v>69.152542372881356</v>
      </c>
      <c r="J9" s="312">
        <v>40.98</v>
      </c>
      <c r="K9" s="274">
        <f t="shared" si="3"/>
        <v>5.9217941677986188</v>
      </c>
    </row>
    <row r="10" spans="1:11">
      <c r="A10" s="276">
        <v>6</v>
      </c>
      <c r="B10" s="276" t="s">
        <v>9</v>
      </c>
      <c r="C10" s="307">
        <v>1520</v>
      </c>
      <c r="D10" s="312">
        <v>1436.96</v>
      </c>
      <c r="E10" s="312">
        <v>130.25</v>
      </c>
      <c r="F10" s="312">
        <v>45</v>
      </c>
      <c r="G10" s="274">
        <f t="shared" si="1"/>
        <v>34.548944337811896</v>
      </c>
      <c r="H10" s="119">
        <f t="shared" si="0"/>
        <v>85.25</v>
      </c>
      <c r="I10" s="274">
        <f t="shared" si="2"/>
        <v>65.451055662188097</v>
      </c>
      <c r="J10" s="312">
        <v>344.08</v>
      </c>
      <c r="K10" s="274">
        <f t="shared" si="3"/>
        <v>23.94499498942211</v>
      </c>
    </row>
    <row r="11" spans="1:11">
      <c r="A11" s="277">
        <v>7</v>
      </c>
      <c r="B11" s="276" t="s">
        <v>11</v>
      </c>
      <c r="C11" s="307">
        <v>0</v>
      </c>
      <c r="D11" s="312">
        <v>0</v>
      </c>
      <c r="E11" s="312">
        <v>0</v>
      </c>
      <c r="F11" s="312">
        <v>0</v>
      </c>
      <c r="G11" s="274">
        <v>0</v>
      </c>
      <c r="H11" s="119">
        <f t="shared" si="0"/>
        <v>0</v>
      </c>
      <c r="I11" s="274">
        <v>0</v>
      </c>
      <c r="J11" s="312">
        <v>0</v>
      </c>
      <c r="K11" s="274">
        <v>0</v>
      </c>
    </row>
    <row r="12" spans="1:11">
      <c r="A12" s="276">
        <v>8</v>
      </c>
      <c r="B12" s="276" t="s">
        <v>12</v>
      </c>
      <c r="C12" s="307">
        <v>2</v>
      </c>
      <c r="D12" s="312">
        <v>2.1800000000000002</v>
      </c>
      <c r="E12" s="312">
        <v>0</v>
      </c>
      <c r="F12" s="312">
        <v>0</v>
      </c>
      <c r="G12" s="274">
        <v>0</v>
      </c>
      <c r="H12" s="119">
        <f t="shared" si="0"/>
        <v>0</v>
      </c>
      <c r="I12" s="274">
        <v>0</v>
      </c>
      <c r="J12" s="312">
        <v>0</v>
      </c>
      <c r="K12" s="274">
        <f t="shared" si="3"/>
        <v>0</v>
      </c>
    </row>
    <row r="13" spans="1:11">
      <c r="A13" s="276">
        <v>9</v>
      </c>
      <c r="B13" s="276" t="s">
        <v>13</v>
      </c>
      <c r="C13" s="307">
        <v>0</v>
      </c>
      <c r="D13" s="312">
        <v>0</v>
      </c>
      <c r="E13" s="312">
        <v>0</v>
      </c>
      <c r="F13" s="312">
        <v>0</v>
      </c>
      <c r="G13" s="274">
        <v>0</v>
      </c>
      <c r="H13" s="119">
        <f t="shared" si="0"/>
        <v>0</v>
      </c>
      <c r="I13" s="274">
        <v>0</v>
      </c>
      <c r="J13" s="312">
        <v>0</v>
      </c>
      <c r="K13" s="274">
        <v>0</v>
      </c>
    </row>
    <row r="14" spans="1:11">
      <c r="A14" s="276">
        <v>10</v>
      </c>
      <c r="B14" s="276" t="s">
        <v>14</v>
      </c>
      <c r="C14" s="307">
        <v>43</v>
      </c>
      <c r="D14" s="312">
        <v>18.690000000000001</v>
      </c>
      <c r="E14" s="312">
        <v>0</v>
      </c>
      <c r="F14" s="312">
        <v>0</v>
      </c>
      <c r="G14" s="274">
        <v>0</v>
      </c>
      <c r="H14" s="119">
        <f t="shared" si="0"/>
        <v>0</v>
      </c>
      <c r="I14" s="274">
        <v>0</v>
      </c>
      <c r="J14" s="312">
        <v>0</v>
      </c>
      <c r="K14" s="274">
        <f t="shared" si="3"/>
        <v>0</v>
      </c>
    </row>
    <row r="15" spans="1:11">
      <c r="A15" s="276">
        <v>11</v>
      </c>
      <c r="B15" s="276" t="s">
        <v>15</v>
      </c>
      <c r="C15" s="324">
        <v>0</v>
      </c>
      <c r="D15" s="325">
        <v>0</v>
      </c>
      <c r="E15" s="325">
        <v>0</v>
      </c>
      <c r="F15" s="325">
        <v>0</v>
      </c>
      <c r="G15" s="274">
        <v>0</v>
      </c>
      <c r="H15" s="119">
        <f t="shared" si="0"/>
        <v>0</v>
      </c>
      <c r="I15" s="274">
        <v>0</v>
      </c>
      <c r="J15" s="325">
        <v>0</v>
      </c>
      <c r="K15" s="274">
        <v>0</v>
      </c>
    </row>
    <row r="16" spans="1:11">
      <c r="A16" s="276">
        <v>12</v>
      </c>
      <c r="B16" s="276" t="s">
        <v>16</v>
      </c>
      <c r="C16" s="309">
        <v>5747</v>
      </c>
      <c r="D16" s="316">
        <v>4159.08</v>
      </c>
      <c r="E16" s="316">
        <v>2997.57</v>
      </c>
      <c r="F16" s="316">
        <v>743.18</v>
      </c>
      <c r="G16" s="274">
        <f t="shared" si="1"/>
        <v>24.792748793189144</v>
      </c>
      <c r="H16" s="119">
        <f t="shared" si="0"/>
        <v>2254.3900000000003</v>
      </c>
      <c r="I16" s="274">
        <f t="shared" si="2"/>
        <v>75.207251206810852</v>
      </c>
      <c r="J16" s="316">
        <v>1060.22</v>
      </c>
      <c r="K16" s="274">
        <f t="shared" si="3"/>
        <v>25.491695278763576</v>
      </c>
    </row>
    <row r="17" spans="1:11">
      <c r="A17" s="276">
        <v>13</v>
      </c>
      <c r="B17" s="276" t="s">
        <v>17</v>
      </c>
      <c r="C17" s="326">
        <v>213</v>
      </c>
      <c r="D17" s="327">
        <v>104.91</v>
      </c>
      <c r="E17" s="327">
        <v>101.2</v>
      </c>
      <c r="F17" s="327">
        <v>6.35</v>
      </c>
      <c r="G17" s="274">
        <f t="shared" si="1"/>
        <v>6.2747035573122529</v>
      </c>
      <c r="H17" s="119">
        <f t="shared" si="0"/>
        <v>94.850000000000009</v>
      </c>
      <c r="I17" s="274">
        <f t="shared" si="2"/>
        <v>93.72529644268775</v>
      </c>
      <c r="J17" s="327">
        <v>101.2</v>
      </c>
      <c r="K17" s="274">
        <f t="shared" si="3"/>
        <v>96.463635497092753</v>
      </c>
    </row>
    <row r="18" spans="1:11">
      <c r="A18" s="276">
        <v>14</v>
      </c>
      <c r="B18" s="276" t="s">
        <v>18</v>
      </c>
      <c r="C18" s="326">
        <v>167</v>
      </c>
      <c r="D18" s="327">
        <v>130.66</v>
      </c>
      <c r="E18" s="327">
        <v>4</v>
      </c>
      <c r="F18" s="327">
        <v>2.7</v>
      </c>
      <c r="G18" s="274">
        <f t="shared" si="1"/>
        <v>67.5</v>
      </c>
      <c r="H18" s="119">
        <f t="shared" si="0"/>
        <v>1.2999999999999998</v>
      </c>
      <c r="I18" s="274">
        <f t="shared" si="2"/>
        <v>32.499999999999993</v>
      </c>
      <c r="J18" s="327">
        <v>4.66</v>
      </c>
      <c r="K18" s="274">
        <f t="shared" si="3"/>
        <v>3.5665084953313948</v>
      </c>
    </row>
    <row r="19" spans="1:11">
      <c r="A19" s="276">
        <v>15</v>
      </c>
      <c r="B19" s="276" t="s">
        <v>19</v>
      </c>
      <c r="C19" s="309">
        <v>0</v>
      </c>
      <c r="D19" s="316">
        <v>0</v>
      </c>
      <c r="E19" s="316">
        <v>0</v>
      </c>
      <c r="F19" s="316">
        <v>0</v>
      </c>
      <c r="G19" s="274">
        <v>0</v>
      </c>
      <c r="H19" s="119">
        <f t="shared" si="0"/>
        <v>0</v>
      </c>
      <c r="I19" s="274">
        <v>0</v>
      </c>
      <c r="J19" s="316"/>
      <c r="K19" s="274">
        <v>0</v>
      </c>
    </row>
    <row r="20" spans="1:11">
      <c r="A20" s="276">
        <v>16</v>
      </c>
      <c r="B20" s="276" t="s">
        <v>20</v>
      </c>
      <c r="C20" s="328">
        <v>85</v>
      </c>
      <c r="D20" s="329">
        <v>64.33</v>
      </c>
      <c r="E20" s="329">
        <v>10.94</v>
      </c>
      <c r="F20" s="329">
        <v>0</v>
      </c>
      <c r="G20" s="274">
        <f t="shared" si="1"/>
        <v>0</v>
      </c>
      <c r="H20" s="119">
        <f t="shared" si="0"/>
        <v>10.94</v>
      </c>
      <c r="I20" s="274">
        <f t="shared" si="2"/>
        <v>100</v>
      </c>
      <c r="J20" s="329">
        <v>11.72</v>
      </c>
      <c r="K20" s="274">
        <f t="shared" si="3"/>
        <v>18.218560547178612</v>
      </c>
    </row>
    <row r="21" spans="1:11" s="4" customFormat="1" ht="18" customHeight="1">
      <c r="A21" s="602" t="s">
        <v>135</v>
      </c>
      <c r="B21" s="602"/>
      <c r="C21" s="220">
        <f>SUM(C5:C20)</f>
        <v>8798</v>
      </c>
      <c r="D21" s="123">
        <f t="shared" ref="D21:F21" si="4">SUM(D5:D20)</f>
        <v>7424.61</v>
      </c>
      <c r="E21" s="123">
        <f t="shared" si="4"/>
        <v>3381.86</v>
      </c>
      <c r="F21" s="123">
        <f t="shared" si="4"/>
        <v>842.15</v>
      </c>
      <c r="G21" s="278">
        <f t="shared" si="1"/>
        <v>24.901977018563748</v>
      </c>
      <c r="H21" s="146">
        <f t="shared" si="0"/>
        <v>2539.71</v>
      </c>
      <c r="I21" s="278">
        <f t="shared" si="2"/>
        <v>75.098022981436259</v>
      </c>
      <c r="J21" s="123">
        <f>SUM(J5:J20)</f>
        <v>1919.8500000000001</v>
      </c>
      <c r="K21" s="278">
        <f t="shared" si="3"/>
        <v>25.857923850545689</v>
      </c>
    </row>
    <row r="22" spans="1:11">
      <c r="A22" s="276">
        <v>1</v>
      </c>
      <c r="B22" s="276" t="s">
        <v>21</v>
      </c>
      <c r="C22" s="307">
        <v>1</v>
      </c>
      <c r="D22" s="312">
        <v>18.68</v>
      </c>
      <c r="E22" s="312">
        <v>0</v>
      </c>
      <c r="F22" s="274">
        <v>0</v>
      </c>
      <c r="G22" s="274">
        <v>0</v>
      </c>
      <c r="H22" s="119">
        <f t="shared" si="0"/>
        <v>0</v>
      </c>
      <c r="I22" s="274">
        <v>0</v>
      </c>
      <c r="J22" s="274">
        <v>0</v>
      </c>
      <c r="K22" s="274">
        <f t="shared" si="3"/>
        <v>0</v>
      </c>
    </row>
    <row r="23" spans="1:11">
      <c r="A23" s="276">
        <v>2</v>
      </c>
      <c r="B23" s="276" t="s">
        <v>22</v>
      </c>
      <c r="C23" s="307">
        <v>0</v>
      </c>
      <c r="D23" s="312">
        <v>0</v>
      </c>
      <c r="E23" s="312">
        <v>0</v>
      </c>
      <c r="F23" s="274">
        <v>0</v>
      </c>
      <c r="G23" s="274">
        <v>0</v>
      </c>
      <c r="H23" s="119">
        <f t="shared" si="0"/>
        <v>0</v>
      </c>
      <c r="I23" s="274">
        <v>0</v>
      </c>
      <c r="J23" s="274">
        <v>0</v>
      </c>
      <c r="K23" s="274">
        <v>0</v>
      </c>
    </row>
    <row r="24" spans="1:11">
      <c r="A24" s="276">
        <v>3</v>
      </c>
      <c r="B24" s="276" t="s">
        <v>10</v>
      </c>
      <c r="C24" s="307">
        <v>71</v>
      </c>
      <c r="D24" s="312">
        <v>55.85</v>
      </c>
      <c r="E24" s="312">
        <v>55.85</v>
      </c>
      <c r="F24" s="274">
        <v>0.3</v>
      </c>
      <c r="G24" s="274">
        <f t="shared" si="1"/>
        <v>0.53715308863025957</v>
      </c>
      <c r="H24" s="119">
        <f t="shared" si="0"/>
        <v>55.550000000000004</v>
      </c>
      <c r="I24" s="274">
        <f t="shared" si="2"/>
        <v>99.462846911369738</v>
      </c>
      <c r="J24" s="274">
        <v>46.22</v>
      </c>
      <c r="K24" s="274">
        <f t="shared" si="3"/>
        <v>82.757385854968661</v>
      </c>
    </row>
    <row r="25" spans="1:11" s="22" customFormat="1">
      <c r="A25" s="276">
        <v>4</v>
      </c>
      <c r="B25" s="276" t="s">
        <v>23</v>
      </c>
      <c r="C25" s="307">
        <v>0</v>
      </c>
      <c r="D25" s="312">
        <v>0</v>
      </c>
      <c r="E25" s="312">
        <v>0</v>
      </c>
      <c r="F25" s="274">
        <v>0</v>
      </c>
      <c r="G25" s="274">
        <v>0</v>
      </c>
      <c r="H25" s="119">
        <f t="shared" si="0"/>
        <v>0</v>
      </c>
      <c r="I25" s="274">
        <v>0</v>
      </c>
      <c r="J25" s="274">
        <v>0</v>
      </c>
      <c r="K25" s="274">
        <v>0</v>
      </c>
    </row>
    <row r="26" spans="1:11">
      <c r="A26" s="276">
        <v>5</v>
      </c>
      <c r="B26" s="276" t="s">
        <v>24</v>
      </c>
      <c r="C26" s="307">
        <v>0</v>
      </c>
      <c r="D26" s="312">
        <v>0</v>
      </c>
      <c r="E26" s="312">
        <v>0</v>
      </c>
      <c r="F26" s="274">
        <v>0</v>
      </c>
      <c r="G26" s="274">
        <v>0</v>
      </c>
      <c r="H26" s="119">
        <f t="shared" si="0"/>
        <v>0</v>
      </c>
      <c r="I26" s="274">
        <v>0</v>
      </c>
      <c r="J26" s="274">
        <v>0</v>
      </c>
      <c r="K26" s="274">
        <v>0</v>
      </c>
    </row>
    <row r="27" spans="1:11">
      <c r="A27" s="276">
        <v>6</v>
      </c>
      <c r="B27" s="276" t="s">
        <v>25</v>
      </c>
      <c r="C27" s="307">
        <v>0</v>
      </c>
      <c r="D27" s="312">
        <v>0</v>
      </c>
      <c r="E27" s="312">
        <v>0</v>
      </c>
      <c r="F27" s="274">
        <v>0</v>
      </c>
      <c r="G27" s="274">
        <v>0</v>
      </c>
      <c r="H27" s="119">
        <f t="shared" si="0"/>
        <v>0</v>
      </c>
      <c r="I27" s="274">
        <v>0</v>
      </c>
      <c r="J27" s="274">
        <v>0</v>
      </c>
      <c r="K27" s="274">
        <v>0</v>
      </c>
    </row>
    <row r="28" spans="1:11" ht="15.75" customHeight="1">
      <c r="A28" s="276">
        <v>7</v>
      </c>
      <c r="B28" s="276" t="s">
        <v>26</v>
      </c>
      <c r="C28" s="307">
        <v>0</v>
      </c>
      <c r="D28" s="312">
        <v>0</v>
      </c>
      <c r="E28" s="312">
        <v>0</v>
      </c>
      <c r="F28" s="274">
        <v>0</v>
      </c>
      <c r="G28" s="274">
        <v>0</v>
      </c>
      <c r="H28" s="119">
        <f t="shared" si="0"/>
        <v>0</v>
      </c>
      <c r="I28" s="274">
        <v>0</v>
      </c>
      <c r="J28" s="274">
        <v>0</v>
      </c>
      <c r="K28" s="274">
        <v>0</v>
      </c>
    </row>
    <row r="29" spans="1:11" s="14" customFormat="1">
      <c r="A29" s="276">
        <v>8</v>
      </c>
      <c r="B29" s="138" t="s">
        <v>261</v>
      </c>
      <c r="C29" s="307">
        <v>165</v>
      </c>
      <c r="D29" s="312">
        <v>44</v>
      </c>
      <c r="E29" s="312">
        <v>0</v>
      </c>
      <c r="F29" s="274">
        <v>0</v>
      </c>
      <c r="G29" s="274">
        <v>0</v>
      </c>
      <c r="H29" s="119">
        <f t="shared" si="0"/>
        <v>0</v>
      </c>
      <c r="I29" s="274">
        <v>0</v>
      </c>
      <c r="J29" s="274">
        <v>0.44</v>
      </c>
      <c r="K29" s="274">
        <f t="shared" si="3"/>
        <v>1</v>
      </c>
    </row>
    <row r="30" spans="1:11" s="4" customFormat="1">
      <c r="A30" s="603" t="s">
        <v>136</v>
      </c>
      <c r="B30" s="603"/>
      <c r="C30" s="272">
        <f>SUM(C22:C29)</f>
        <v>237</v>
      </c>
      <c r="D30" s="123">
        <f>SUM(D22:D29)</f>
        <v>118.53</v>
      </c>
      <c r="E30" s="123">
        <f t="shared" ref="E30:F30" si="5">SUM(E22:E29)</f>
        <v>55.85</v>
      </c>
      <c r="F30" s="123">
        <f t="shared" si="5"/>
        <v>0.3</v>
      </c>
      <c r="G30" s="278">
        <f t="shared" si="1"/>
        <v>0.53715308863025957</v>
      </c>
      <c r="H30" s="146">
        <f t="shared" si="0"/>
        <v>55.550000000000004</v>
      </c>
      <c r="I30" s="278">
        <f t="shared" si="2"/>
        <v>99.462846911369738</v>
      </c>
      <c r="J30" s="123">
        <f>SUM(J22:J29)</f>
        <v>46.66</v>
      </c>
      <c r="K30" s="278">
        <f t="shared" si="3"/>
        <v>39.36556146123344</v>
      </c>
    </row>
    <row r="31" spans="1:11">
      <c r="A31" s="276">
        <v>1</v>
      </c>
      <c r="B31" s="276" t="s">
        <v>27</v>
      </c>
      <c r="C31" s="29">
        <v>3117</v>
      </c>
      <c r="D31" s="119">
        <v>2480.16</v>
      </c>
      <c r="E31" s="274">
        <v>0</v>
      </c>
      <c r="F31" s="274">
        <v>0</v>
      </c>
      <c r="G31" s="274">
        <v>0</v>
      </c>
      <c r="H31" s="119">
        <f t="shared" si="0"/>
        <v>0</v>
      </c>
      <c r="I31" s="274">
        <v>0</v>
      </c>
      <c r="J31" s="274">
        <v>125.66</v>
      </c>
      <c r="K31" s="274">
        <f t="shared" si="3"/>
        <v>5.0666086058963939</v>
      </c>
    </row>
    <row r="32" spans="1:11" s="4" customFormat="1">
      <c r="A32" s="604" t="s">
        <v>137</v>
      </c>
      <c r="B32" s="604"/>
      <c r="C32" s="272">
        <f>SUM(C31)</f>
        <v>3117</v>
      </c>
      <c r="D32" s="123">
        <f>SUM(D31)</f>
        <v>2480.16</v>
      </c>
      <c r="E32" s="123">
        <f>SUM(E31)</f>
        <v>0</v>
      </c>
      <c r="F32" s="123">
        <f>SUM(F31)</f>
        <v>0</v>
      </c>
      <c r="G32" s="278">
        <v>0</v>
      </c>
      <c r="H32" s="146">
        <f t="shared" si="0"/>
        <v>0</v>
      </c>
      <c r="I32" s="278">
        <v>0</v>
      </c>
      <c r="J32" s="123">
        <f>SUM(J31)</f>
        <v>125.66</v>
      </c>
      <c r="K32" s="278">
        <f t="shared" si="3"/>
        <v>5.0666086058963939</v>
      </c>
    </row>
    <row r="33" spans="1:11">
      <c r="A33" s="276">
        <v>1</v>
      </c>
      <c r="B33" s="276" t="s">
        <v>28</v>
      </c>
      <c r="C33" s="273">
        <v>750</v>
      </c>
      <c r="D33" s="274">
        <v>424.49</v>
      </c>
      <c r="E33" s="274">
        <v>0</v>
      </c>
      <c r="F33" s="274">
        <v>0</v>
      </c>
      <c r="G33" s="274">
        <v>0</v>
      </c>
      <c r="H33" s="119">
        <f t="shared" si="0"/>
        <v>0</v>
      </c>
      <c r="I33" s="274">
        <v>0</v>
      </c>
      <c r="J33" s="274">
        <v>0</v>
      </c>
      <c r="K33" s="274">
        <f t="shared" si="3"/>
        <v>0</v>
      </c>
    </row>
    <row r="34" spans="1:11" s="4" customFormat="1">
      <c r="A34" s="604" t="s">
        <v>280</v>
      </c>
      <c r="B34" s="604"/>
      <c r="C34" s="272">
        <f>SUM(C33)</f>
        <v>750</v>
      </c>
      <c r="D34" s="123">
        <f>SUM(D33)</f>
        <v>424.49</v>
      </c>
      <c r="E34" s="123">
        <f>SUM(E33)</f>
        <v>0</v>
      </c>
      <c r="F34" s="123">
        <f>SUM(F33)</f>
        <v>0</v>
      </c>
      <c r="G34" s="278">
        <v>0</v>
      </c>
      <c r="H34" s="146">
        <f t="shared" si="0"/>
        <v>0</v>
      </c>
      <c r="I34" s="278">
        <v>0</v>
      </c>
      <c r="J34" s="123">
        <f>SUM(J33)</f>
        <v>0</v>
      </c>
      <c r="K34" s="278">
        <f t="shared" si="3"/>
        <v>0</v>
      </c>
    </row>
    <row r="35" spans="1:11" s="4" customFormat="1" ht="16.5" customHeight="1">
      <c r="A35" s="599" t="s">
        <v>119</v>
      </c>
      <c r="B35" s="599"/>
      <c r="C35" s="279">
        <f>C21+C30+C32+C34</f>
        <v>12902</v>
      </c>
      <c r="D35" s="280">
        <f t="shared" ref="D35:J35" si="6">D21+D30+D32+D34</f>
        <v>10447.789999999999</v>
      </c>
      <c r="E35" s="280">
        <f t="shared" si="6"/>
        <v>3437.71</v>
      </c>
      <c r="F35" s="280">
        <f t="shared" si="6"/>
        <v>842.44999999999993</v>
      </c>
      <c r="G35" s="278">
        <f t="shared" si="1"/>
        <v>24.50613926131058</v>
      </c>
      <c r="H35" s="146">
        <f t="shared" si="0"/>
        <v>2595.2600000000002</v>
      </c>
      <c r="I35" s="278">
        <f>H35/E35*100</f>
        <v>75.49386073868942</v>
      </c>
      <c r="J35" s="280">
        <f t="shared" si="6"/>
        <v>2092.17</v>
      </c>
      <c r="K35" s="278">
        <f t="shared" si="3"/>
        <v>20.025000502498617</v>
      </c>
    </row>
  </sheetData>
  <mergeCells count="8">
    <mergeCell ref="A1:K1"/>
    <mergeCell ref="A35:B35"/>
    <mergeCell ref="A2:K2"/>
    <mergeCell ref="A3:K3"/>
    <mergeCell ref="A21:B21"/>
    <mergeCell ref="A30:B30"/>
    <mergeCell ref="A32:B32"/>
    <mergeCell ref="A34:B34"/>
  </mergeCells>
  <printOptions gridLines="1"/>
  <pageMargins left="0.25" right="0.44" top="0.65" bottom="0.75" header="0.34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48576"/>
  <sheetViews>
    <sheetView topLeftCell="A10" workbookViewId="0">
      <selection sqref="A1:H36"/>
    </sheetView>
  </sheetViews>
  <sheetFormatPr defaultRowHeight="15"/>
  <cols>
    <col min="1" max="1" width="7.28515625" customWidth="1"/>
    <col min="2" max="2" width="12.140625" customWidth="1"/>
    <col min="3" max="3" width="10.5703125" customWidth="1"/>
    <col min="4" max="4" width="15" style="23" customWidth="1"/>
    <col min="5" max="5" width="10" customWidth="1"/>
    <col min="6" max="6" width="10.28515625" style="23" customWidth="1"/>
    <col min="8" max="8" width="10.5703125" style="23" bestFit="1" customWidth="1"/>
    <col min="11" max="11" width="12" customWidth="1"/>
    <col min="12" max="12" width="13.28515625" customWidth="1"/>
  </cols>
  <sheetData>
    <row r="1" spans="1:9" s="15" customFormat="1" ht="29.25" customHeight="1">
      <c r="A1" s="610">
        <v>21</v>
      </c>
      <c r="B1" s="610"/>
      <c r="C1" s="610"/>
      <c r="D1" s="610"/>
      <c r="E1" s="610"/>
      <c r="F1" s="611"/>
      <c r="G1" s="610"/>
      <c r="H1" s="611"/>
    </row>
    <row r="2" spans="1:9" ht="46.5" customHeight="1">
      <c r="A2" s="605" t="s">
        <v>497</v>
      </c>
      <c r="B2" s="606"/>
      <c r="C2" s="606"/>
      <c r="D2" s="606"/>
      <c r="E2" s="606"/>
      <c r="F2" s="607"/>
      <c r="G2" s="606"/>
      <c r="H2" s="607"/>
      <c r="I2" s="19"/>
    </row>
    <row r="3" spans="1:9" s="22" customFormat="1" ht="30" customHeight="1">
      <c r="A3" s="586" t="s">
        <v>58</v>
      </c>
      <c r="B3" s="586" t="s">
        <v>0</v>
      </c>
      <c r="C3" s="586" t="s">
        <v>322</v>
      </c>
      <c r="D3" s="586"/>
      <c r="E3" s="586" t="s">
        <v>323</v>
      </c>
      <c r="F3" s="612"/>
      <c r="G3" s="586" t="s">
        <v>324</v>
      </c>
      <c r="H3" s="612"/>
    </row>
    <row r="4" spans="1:9" ht="24" customHeight="1">
      <c r="A4" s="586"/>
      <c r="B4" s="586"/>
      <c r="C4" s="114" t="s">
        <v>325</v>
      </c>
      <c r="D4" s="115" t="s">
        <v>291</v>
      </c>
      <c r="E4" s="114" t="s">
        <v>325</v>
      </c>
      <c r="F4" s="115" t="s">
        <v>291</v>
      </c>
      <c r="G4" s="114" t="s">
        <v>325</v>
      </c>
      <c r="H4" s="115" t="s">
        <v>291</v>
      </c>
    </row>
    <row r="5" spans="1:9">
      <c r="A5" s="269">
        <f>ROW(A1)</f>
        <v>1</v>
      </c>
      <c r="B5" s="116" t="s">
        <v>4</v>
      </c>
      <c r="C5" s="270">
        <f>G5-E5</f>
        <v>8</v>
      </c>
      <c r="D5" s="271">
        <f>H5-F5</f>
        <v>22.82</v>
      </c>
      <c r="E5" s="307">
        <v>9</v>
      </c>
      <c r="F5" s="312">
        <v>4.87</v>
      </c>
      <c r="G5" s="307">
        <v>17</v>
      </c>
      <c r="H5" s="312">
        <v>27.69</v>
      </c>
    </row>
    <row r="6" spans="1:9">
      <c r="A6" s="174">
        <f>ROW(A2)</f>
        <v>2</v>
      </c>
      <c r="B6" s="51" t="s">
        <v>5</v>
      </c>
      <c r="C6" s="29">
        <f t="shared" ref="C6:C36" si="0">G6-E6</f>
        <v>145</v>
      </c>
      <c r="D6" s="119">
        <f t="shared" ref="D6:D36" si="1">H6-F6</f>
        <v>239.26</v>
      </c>
      <c r="E6" s="307">
        <v>0</v>
      </c>
      <c r="F6" s="312">
        <v>0</v>
      </c>
      <c r="G6" s="307">
        <v>145</v>
      </c>
      <c r="H6" s="312">
        <v>239.26</v>
      </c>
    </row>
    <row r="7" spans="1:9">
      <c r="A7" s="174">
        <f>ROW(A3)</f>
        <v>3</v>
      </c>
      <c r="B7" s="51" t="s">
        <v>6</v>
      </c>
      <c r="C7" s="29">
        <v>0</v>
      </c>
      <c r="D7" s="119">
        <v>0</v>
      </c>
      <c r="E7" s="307">
        <v>783</v>
      </c>
      <c r="F7" s="312">
        <v>808.55</v>
      </c>
      <c r="G7" s="307">
        <v>783</v>
      </c>
      <c r="H7" s="312">
        <v>808.55</v>
      </c>
    </row>
    <row r="8" spans="1:9">
      <c r="A8" s="174">
        <f t="shared" ref="A8:A20" si="2">ROW(A5)</f>
        <v>5</v>
      </c>
      <c r="B8" s="51" t="s">
        <v>7</v>
      </c>
      <c r="C8" s="29">
        <f t="shared" si="0"/>
        <v>1</v>
      </c>
      <c r="D8" s="119">
        <f t="shared" si="1"/>
        <v>0.69</v>
      </c>
      <c r="E8" s="307">
        <v>2</v>
      </c>
      <c r="F8" s="312">
        <v>2.36</v>
      </c>
      <c r="G8" s="307">
        <v>3</v>
      </c>
      <c r="H8" s="312">
        <v>3.05</v>
      </c>
    </row>
    <row r="9" spans="1:9">
      <c r="A9" s="174">
        <f t="shared" si="2"/>
        <v>6</v>
      </c>
      <c r="B9" s="51" t="s">
        <v>8</v>
      </c>
      <c r="C9" s="29">
        <f t="shared" si="0"/>
        <v>0</v>
      </c>
      <c r="D9" s="119">
        <f t="shared" si="1"/>
        <v>218.01</v>
      </c>
      <c r="E9" s="307">
        <v>221</v>
      </c>
      <c r="F9" s="312">
        <v>692.02</v>
      </c>
      <c r="G9" s="307">
        <v>221</v>
      </c>
      <c r="H9" s="312">
        <v>910.03</v>
      </c>
    </row>
    <row r="10" spans="1:9">
      <c r="A10" s="174">
        <f t="shared" si="2"/>
        <v>7</v>
      </c>
      <c r="B10" s="51" t="s">
        <v>9</v>
      </c>
      <c r="C10" s="29">
        <f t="shared" si="0"/>
        <v>179</v>
      </c>
      <c r="D10" s="119">
        <f t="shared" si="1"/>
        <v>152.22000000000003</v>
      </c>
      <c r="E10" s="307">
        <v>1520</v>
      </c>
      <c r="F10" s="312">
        <v>1436.96</v>
      </c>
      <c r="G10" s="307">
        <v>1699</v>
      </c>
      <c r="H10" s="312">
        <v>1589.18</v>
      </c>
    </row>
    <row r="11" spans="1:9">
      <c r="A11" s="174">
        <f t="shared" si="2"/>
        <v>8</v>
      </c>
      <c r="B11" s="51" t="s">
        <v>11</v>
      </c>
      <c r="C11" s="29">
        <f t="shared" si="0"/>
        <v>0</v>
      </c>
      <c r="D11" s="119">
        <f t="shared" si="1"/>
        <v>0</v>
      </c>
      <c r="E11" s="307">
        <v>0</v>
      </c>
      <c r="F11" s="312">
        <v>0</v>
      </c>
      <c r="G11" s="307">
        <v>0</v>
      </c>
      <c r="H11" s="312">
        <v>0</v>
      </c>
    </row>
    <row r="12" spans="1:9">
      <c r="A12" s="174">
        <f t="shared" si="2"/>
        <v>9</v>
      </c>
      <c r="B12" s="51" t="s">
        <v>12</v>
      </c>
      <c r="C12" s="29">
        <f t="shared" si="0"/>
        <v>0</v>
      </c>
      <c r="D12" s="119">
        <f t="shared" si="1"/>
        <v>0</v>
      </c>
      <c r="E12" s="307">
        <v>2</v>
      </c>
      <c r="F12" s="312">
        <v>2.1800000000000002</v>
      </c>
      <c r="G12" s="307">
        <v>2</v>
      </c>
      <c r="H12" s="312">
        <v>2.1800000000000002</v>
      </c>
    </row>
    <row r="13" spans="1:9">
      <c r="A13" s="174">
        <f t="shared" si="2"/>
        <v>10</v>
      </c>
      <c r="B13" s="51" t="s">
        <v>13</v>
      </c>
      <c r="C13" s="29">
        <f t="shared" si="0"/>
        <v>2</v>
      </c>
      <c r="D13" s="119">
        <f t="shared" si="1"/>
        <v>2.54</v>
      </c>
      <c r="E13" s="307">
        <v>0</v>
      </c>
      <c r="F13" s="312">
        <v>0</v>
      </c>
      <c r="G13" s="307">
        <v>2</v>
      </c>
      <c r="H13" s="312">
        <v>2.54</v>
      </c>
    </row>
    <row r="14" spans="1:9">
      <c r="A14" s="174">
        <f t="shared" si="2"/>
        <v>11</v>
      </c>
      <c r="B14" s="51" t="s">
        <v>14</v>
      </c>
      <c r="C14" s="29">
        <f t="shared" si="0"/>
        <v>0</v>
      </c>
      <c r="D14" s="119">
        <f t="shared" si="1"/>
        <v>0</v>
      </c>
      <c r="E14" s="307">
        <v>43</v>
      </c>
      <c r="F14" s="312">
        <v>18.690000000000001</v>
      </c>
      <c r="G14" s="307">
        <v>43</v>
      </c>
      <c r="H14" s="312">
        <v>18.690000000000001</v>
      </c>
    </row>
    <row r="15" spans="1:9">
      <c r="A15" s="174">
        <f t="shared" si="2"/>
        <v>12</v>
      </c>
      <c r="B15" s="51" t="s">
        <v>15</v>
      </c>
      <c r="C15" s="29">
        <f t="shared" si="0"/>
        <v>2</v>
      </c>
      <c r="D15" s="119">
        <f t="shared" si="1"/>
        <v>4.96</v>
      </c>
      <c r="E15" s="324">
        <v>0</v>
      </c>
      <c r="F15" s="325">
        <v>0</v>
      </c>
      <c r="G15" s="307">
        <v>2</v>
      </c>
      <c r="H15" s="312">
        <v>4.96</v>
      </c>
    </row>
    <row r="16" spans="1:9">
      <c r="A16" s="174">
        <f t="shared" si="2"/>
        <v>13</v>
      </c>
      <c r="B16" s="51" t="s">
        <v>16</v>
      </c>
      <c r="C16" s="29">
        <f t="shared" si="0"/>
        <v>377</v>
      </c>
      <c r="D16" s="119">
        <f t="shared" si="1"/>
        <v>331.69999999999982</v>
      </c>
      <c r="E16" s="309">
        <v>5747</v>
      </c>
      <c r="F16" s="316">
        <v>4159.08</v>
      </c>
      <c r="G16" s="307">
        <v>6124</v>
      </c>
      <c r="H16" s="312">
        <v>4490.78</v>
      </c>
    </row>
    <row r="17" spans="1:14">
      <c r="A17" s="174">
        <f t="shared" si="2"/>
        <v>14</v>
      </c>
      <c r="B17" s="51" t="s">
        <v>17</v>
      </c>
      <c r="C17" s="29">
        <f t="shared" si="0"/>
        <v>16</v>
      </c>
      <c r="D17" s="119">
        <f t="shared" si="1"/>
        <v>36.900000000000006</v>
      </c>
      <c r="E17" s="326">
        <v>213</v>
      </c>
      <c r="F17" s="327">
        <v>104.91</v>
      </c>
      <c r="G17" s="307">
        <v>229</v>
      </c>
      <c r="H17" s="312">
        <v>141.81</v>
      </c>
    </row>
    <row r="18" spans="1:14">
      <c r="A18" s="174">
        <f t="shared" si="2"/>
        <v>15</v>
      </c>
      <c r="B18" s="51" t="s">
        <v>18</v>
      </c>
      <c r="C18" s="29">
        <f t="shared" si="0"/>
        <v>592</v>
      </c>
      <c r="D18" s="119">
        <f t="shared" si="1"/>
        <v>2898.7400000000002</v>
      </c>
      <c r="E18" s="326">
        <v>167</v>
      </c>
      <c r="F18" s="327">
        <v>130.66</v>
      </c>
      <c r="G18" s="307">
        <v>759</v>
      </c>
      <c r="H18" s="312">
        <v>3029.4</v>
      </c>
    </row>
    <row r="19" spans="1:14">
      <c r="A19" s="174">
        <f t="shared" si="2"/>
        <v>16</v>
      </c>
      <c r="B19" s="51" t="s">
        <v>19</v>
      </c>
      <c r="C19" s="29">
        <f t="shared" si="0"/>
        <v>0</v>
      </c>
      <c r="D19" s="119">
        <f t="shared" si="1"/>
        <v>0</v>
      </c>
      <c r="E19" s="309">
        <v>0</v>
      </c>
      <c r="F19" s="316">
        <v>0</v>
      </c>
      <c r="G19" s="307">
        <v>0</v>
      </c>
      <c r="H19" s="312">
        <v>0</v>
      </c>
      <c r="N19" s="23"/>
    </row>
    <row r="20" spans="1:14">
      <c r="A20" s="174">
        <f t="shared" si="2"/>
        <v>17</v>
      </c>
      <c r="B20" s="51" t="s">
        <v>20</v>
      </c>
      <c r="C20" s="29">
        <f t="shared" si="0"/>
        <v>18</v>
      </c>
      <c r="D20" s="119">
        <f t="shared" si="1"/>
        <v>39.400000000000006</v>
      </c>
      <c r="E20" s="328">
        <v>85</v>
      </c>
      <c r="F20" s="329">
        <v>64.33</v>
      </c>
      <c r="G20" s="307">
        <v>103</v>
      </c>
      <c r="H20" s="312">
        <v>103.73</v>
      </c>
    </row>
    <row r="21" spans="1:14" s="4" customFormat="1">
      <c r="A21" s="566" t="s">
        <v>135</v>
      </c>
      <c r="B21" s="567"/>
      <c r="C21" s="145">
        <f t="shared" si="0"/>
        <v>1340</v>
      </c>
      <c r="D21" s="146">
        <f t="shared" si="1"/>
        <v>3947.2399999999989</v>
      </c>
      <c r="E21" s="220">
        <f>SUM(E5:E20)</f>
        <v>8792</v>
      </c>
      <c r="F21" s="123">
        <f t="shared" ref="F21" si="3">SUM(F5:F20)</f>
        <v>7424.61</v>
      </c>
      <c r="G21" s="145">
        <f>SUM(G5:G20)</f>
        <v>10132</v>
      </c>
      <c r="H21" s="146">
        <f>SUM(H5:H20)</f>
        <v>11371.849999999999</v>
      </c>
    </row>
    <row r="22" spans="1:14">
      <c r="A22" s="174">
        <v>1</v>
      </c>
      <c r="B22" s="51" t="s">
        <v>21</v>
      </c>
      <c r="C22" s="29">
        <f t="shared" si="0"/>
        <v>10</v>
      </c>
      <c r="D22" s="119">
        <f t="shared" si="1"/>
        <v>54.360000000000007</v>
      </c>
      <c r="E22" s="307">
        <v>1</v>
      </c>
      <c r="F22" s="312">
        <v>18.68</v>
      </c>
      <c r="G22" s="307">
        <v>11</v>
      </c>
      <c r="H22" s="312">
        <v>73.040000000000006</v>
      </c>
    </row>
    <row r="23" spans="1:14">
      <c r="A23" s="174">
        <v>2</v>
      </c>
      <c r="B23" s="51" t="s">
        <v>22</v>
      </c>
      <c r="C23" s="29">
        <f t="shared" si="0"/>
        <v>7</v>
      </c>
      <c r="D23" s="119">
        <f t="shared" si="1"/>
        <v>221.08</v>
      </c>
      <c r="E23" s="307">
        <v>0</v>
      </c>
      <c r="F23" s="312">
        <v>0</v>
      </c>
      <c r="G23" s="307">
        <v>7</v>
      </c>
      <c r="H23" s="312">
        <v>221.08</v>
      </c>
    </row>
    <row r="24" spans="1:14">
      <c r="A24" s="174">
        <v>3</v>
      </c>
      <c r="B24" s="51" t="s">
        <v>10</v>
      </c>
      <c r="C24" s="29">
        <f t="shared" si="0"/>
        <v>20</v>
      </c>
      <c r="D24" s="119">
        <f t="shared" si="1"/>
        <v>92.050000000000011</v>
      </c>
      <c r="E24" s="307">
        <v>71</v>
      </c>
      <c r="F24" s="312">
        <v>55.85</v>
      </c>
      <c r="G24" s="307">
        <v>91</v>
      </c>
      <c r="H24" s="312">
        <v>147.9</v>
      </c>
    </row>
    <row r="25" spans="1:14">
      <c r="A25" s="174">
        <v>4</v>
      </c>
      <c r="B25" s="51" t="s">
        <v>23</v>
      </c>
      <c r="C25" s="29">
        <f t="shared" si="0"/>
        <v>6</v>
      </c>
      <c r="D25" s="119">
        <f t="shared" si="1"/>
        <v>18.600000000000001</v>
      </c>
      <c r="E25" s="307">
        <v>0</v>
      </c>
      <c r="F25" s="312">
        <v>0</v>
      </c>
      <c r="G25" s="307">
        <v>6</v>
      </c>
      <c r="H25" s="312">
        <v>18.600000000000001</v>
      </c>
    </row>
    <row r="26" spans="1:14">
      <c r="A26" s="174">
        <v>5</v>
      </c>
      <c r="B26" s="51" t="s">
        <v>24</v>
      </c>
      <c r="C26" s="29">
        <f t="shared" si="0"/>
        <v>0</v>
      </c>
      <c r="D26" s="119">
        <f t="shared" si="1"/>
        <v>0</v>
      </c>
      <c r="E26" s="307">
        <v>0</v>
      </c>
      <c r="F26" s="312">
        <v>0</v>
      </c>
      <c r="G26" s="307">
        <v>0</v>
      </c>
      <c r="H26" s="312">
        <v>0</v>
      </c>
    </row>
    <row r="27" spans="1:14">
      <c r="A27" s="174">
        <v>6</v>
      </c>
      <c r="B27" s="51" t="s">
        <v>25</v>
      </c>
      <c r="C27" s="29">
        <f t="shared" si="0"/>
        <v>0</v>
      </c>
      <c r="D27" s="119">
        <f t="shared" si="1"/>
        <v>0</v>
      </c>
      <c r="E27" s="307">
        <v>0</v>
      </c>
      <c r="F27" s="312">
        <v>0</v>
      </c>
      <c r="G27" s="307">
        <v>0</v>
      </c>
      <c r="H27" s="312">
        <v>0</v>
      </c>
    </row>
    <row r="28" spans="1:14" ht="17.25" customHeight="1">
      <c r="A28" s="174">
        <v>7</v>
      </c>
      <c r="B28" s="51" t="s">
        <v>26</v>
      </c>
      <c r="C28" s="29">
        <f t="shared" si="0"/>
        <v>0</v>
      </c>
      <c r="D28" s="119">
        <f t="shared" si="1"/>
        <v>0</v>
      </c>
      <c r="E28" s="307">
        <v>0</v>
      </c>
      <c r="F28" s="312">
        <v>0</v>
      </c>
      <c r="G28" s="307">
        <v>0</v>
      </c>
      <c r="H28" s="312">
        <v>0</v>
      </c>
    </row>
    <row r="29" spans="1:14" s="14" customFormat="1">
      <c r="A29" s="174">
        <v>8</v>
      </c>
      <c r="B29" s="138" t="s">
        <v>261</v>
      </c>
      <c r="C29" s="29">
        <f t="shared" si="0"/>
        <v>1015</v>
      </c>
      <c r="D29" s="119">
        <f t="shared" si="1"/>
        <v>281.77999999999997</v>
      </c>
      <c r="E29" s="307">
        <v>165</v>
      </c>
      <c r="F29" s="312">
        <v>44</v>
      </c>
      <c r="G29" s="307">
        <v>1180</v>
      </c>
      <c r="H29" s="312">
        <v>325.77999999999997</v>
      </c>
    </row>
    <row r="30" spans="1:14" s="4" customFormat="1">
      <c r="A30" s="574" t="s">
        <v>136</v>
      </c>
      <c r="B30" s="571"/>
      <c r="C30" s="145">
        <f t="shared" si="0"/>
        <v>1058</v>
      </c>
      <c r="D30" s="146">
        <f t="shared" si="1"/>
        <v>667.87</v>
      </c>
      <c r="E30" s="272">
        <f>SUM(E22:E29)</f>
        <v>237</v>
      </c>
      <c r="F30" s="123">
        <f>SUM(F22:F29)</f>
        <v>118.53</v>
      </c>
      <c r="G30" s="145">
        <f>SUM(G22:G29)</f>
        <v>1295</v>
      </c>
      <c r="H30" s="146">
        <f>SUM(H22:H29)</f>
        <v>786.4</v>
      </c>
    </row>
    <row r="31" spans="1:14">
      <c r="A31" s="174">
        <v>1</v>
      </c>
      <c r="B31" s="51" t="s">
        <v>27</v>
      </c>
      <c r="C31" s="29">
        <f t="shared" si="0"/>
        <v>290</v>
      </c>
      <c r="D31" s="119">
        <f t="shared" si="1"/>
        <v>680.30000000000018</v>
      </c>
      <c r="E31" s="29">
        <v>3117</v>
      </c>
      <c r="F31" s="119">
        <v>2480.16</v>
      </c>
      <c r="G31" s="29">
        <v>3407</v>
      </c>
      <c r="H31" s="119">
        <v>3160.46</v>
      </c>
    </row>
    <row r="32" spans="1:14" s="4" customFormat="1">
      <c r="A32" s="566" t="s">
        <v>137</v>
      </c>
      <c r="B32" s="567"/>
      <c r="C32" s="145">
        <f t="shared" si="0"/>
        <v>290</v>
      </c>
      <c r="D32" s="146">
        <f t="shared" si="1"/>
        <v>680.30000000000018</v>
      </c>
      <c r="E32" s="272">
        <f>SUM(E31)</f>
        <v>3117</v>
      </c>
      <c r="F32" s="123">
        <f>SUM(F31)</f>
        <v>2480.16</v>
      </c>
      <c r="G32" s="145">
        <f>G31</f>
        <v>3407</v>
      </c>
      <c r="H32" s="146">
        <f>H31</f>
        <v>3160.46</v>
      </c>
    </row>
    <row r="33" spans="1:8">
      <c r="A33" s="174">
        <v>1</v>
      </c>
      <c r="B33" s="51" t="s">
        <v>28</v>
      </c>
      <c r="C33" s="29">
        <f t="shared" si="0"/>
        <v>10910</v>
      </c>
      <c r="D33" s="119">
        <f t="shared" si="1"/>
        <v>7629.68</v>
      </c>
      <c r="E33" s="273">
        <v>750</v>
      </c>
      <c r="F33" s="274">
        <v>424.49</v>
      </c>
      <c r="G33" s="58">
        <v>11660</v>
      </c>
      <c r="H33" s="119">
        <v>8054.17</v>
      </c>
    </row>
    <row r="34" spans="1:8" s="4" customFormat="1">
      <c r="A34" s="566" t="s">
        <v>273</v>
      </c>
      <c r="B34" s="567"/>
      <c r="C34" s="145">
        <f t="shared" si="0"/>
        <v>10910</v>
      </c>
      <c r="D34" s="146">
        <f t="shared" si="1"/>
        <v>7629.68</v>
      </c>
      <c r="E34" s="272">
        <f>SUM(E33)</f>
        <v>750</v>
      </c>
      <c r="F34" s="123">
        <f>SUM(F33)</f>
        <v>424.49</v>
      </c>
      <c r="G34" s="151">
        <f>G33</f>
        <v>11660</v>
      </c>
      <c r="H34" s="152">
        <f>SUM(H33)</f>
        <v>8054.17</v>
      </c>
    </row>
    <row r="35" spans="1:8" ht="17.25" customHeight="1">
      <c r="A35" s="183">
        <v>1</v>
      </c>
      <c r="B35" s="355" t="s">
        <v>29</v>
      </c>
      <c r="C35" s="145">
        <v>0</v>
      </c>
      <c r="D35" s="146">
        <v>0</v>
      </c>
      <c r="E35" s="279">
        <v>0</v>
      </c>
      <c r="F35" s="280">
        <v>0</v>
      </c>
      <c r="G35" s="321">
        <v>314</v>
      </c>
      <c r="H35" s="136">
        <v>74358.11</v>
      </c>
    </row>
    <row r="36" spans="1:8" s="4" customFormat="1" ht="18.75" customHeight="1">
      <c r="A36" s="608" t="s">
        <v>119</v>
      </c>
      <c r="B36" s="609"/>
      <c r="C36" s="145">
        <f t="shared" si="0"/>
        <v>13912</v>
      </c>
      <c r="D36" s="146">
        <f t="shared" si="1"/>
        <v>87283.199999999997</v>
      </c>
      <c r="E36" s="275">
        <f>E21+E30+E32+E34+E35</f>
        <v>12896</v>
      </c>
      <c r="F36" s="184">
        <f t="shared" ref="F36" si="4">F21+F30+F32+F34+F35</f>
        <v>10447.789999999999</v>
      </c>
      <c r="G36" s="155">
        <f>G21+G30+G32+G34+G35</f>
        <v>26808</v>
      </c>
      <c r="H36" s="152">
        <f>H21+H30+H32+H34+H35</f>
        <v>97730.989999999991</v>
      </c>
    </row>
    <row r="1048576" spans="10:17">
      <c r="J1048576">
        <f>SUM(J38:J1048575)</f>
        <v>0</v>
      </c>
      <c r="L1048576">
        <f t="shared" ref="L1048576:Q1048576" si="5">SUM(L38:L1048575)</f>
        <v>0</v>
      </c>
      <c r="M1048576">
        <f t="shared" si="5"/>
        <v>0</v>
      </c>
      <c r="N1048576">
        <f t="shared" si="5"/>
        <v>0</v>
      </c>
      <c r="O1048576">
        <f t="shared" si="5"/>
        <v>0</v>
      </c>
      <c r="P1048576">
        <f t="shared" si="5"/>
        <v>0</v>
      </c>
      <c r="Q1048576">
        <f t="shared" si="5"/>
        <v>0</v>
      </c>
    </row>
  </sheetData>
  <sortState ref="J5:Q20">
    <sortCondition ref="J4"/>
  </sortState>
  <mergeCells count="12">
    <mergeCell ref="A2:H2"/>
    <mergeCell ref="A34:B34"/>
    <mergeCell ref="A36:B36"/>
    <mergeCell ref="A1:H1"/>
    <mergeCell ref="A21:B21"/>
    <mergeCell ref="A30:B30"/>
    <mergeCell ref="A32:B32"/>
    <mergeCell ref="C3:D3"/>
    <mergeCell ref="E3:F3"/>
    <mergeCell ref="G3:H3"/>
    <mergeCell ref="A3:A4"/>
    <mergeCell ref="B3:B4"/>
  </mergeCells>
  <printOptions gridLines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8"/>
  <sheetViews>
    <sheetView zoomScale="84" zoomScaleNormal="84" workbookViewId="0">
      <selection sqref="A1:K36"/>
    </sheetView>
  </sheetViews>
  <sheetFormatPr defaultRowHeight="15"/>
  <cols>
    <col min="1" max="1" width="4.42578125" customWidth="1"/>
    <col min="2" max="2" width="10.42578125" customWidth="1"/>
    <col min="3" max="3" width="9.140625" customWidth="1"/>
    <col min="4" max="4" width="11.42578125" customWidth="1"/>
    <col min="5" max="5" width="11.28515625" bestFit="1" customWidth="1"/>
    <col min="6" max="6" width="11.7109375" customWidth="1"/>
    <col min="7" max="7" width="10.85546875" customWidth="1"/>
    <col min="8" max="8" width="11.140625" customWidth="1"/>
    <col min="9" max="9" width="10.85546875" customWidth="1"/>
    <col min="10" max="10" width="11.28515625" bestFit="1" customWidth="1"/>
    <col min="11" max="11" width="9.28515625" customWidth="1"/>
    <col min="13" max="13" width="7.28515625" customWidth="1"/>
    <col min="14" max="14" width="15" customWidth="1"/>
  </cols>
  <sheetData>
    <row r="1" spans="1:11" s="15" customFormat="1" ht="24.75" customHeight="1">
      <c r="A1" s="613">
        <v>22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ht="43.5" customHeight="1">
      <c r="A2" s="600" t="s">
        <v>276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</row>
    <row r="3" spans="1:11" ht="24.75" customHeight="1">
      <c r="A3" s="600" t="s">
        <v>485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</row>
    <row r="4" spans="1:11" ht="45" customHeight="1">
      <c r="A4" s="427" t="s">
        <v>58</v>
      </c>
      <c r="B4" s="427" t="s">
        <v>0</v>
      </c>
      <c r="C4" s="427" t="s">
        <v>63</v>
      </c>
      <c r="D4" s="427" t="s">
        <v>64</v>
      </c>
      <c r="E4" s="427" t="s">
        <v>65</v>
      </c>
      <c r="F4" s="427" t="s">
        <v>66</v>
      </c>
      <c r="G4" s="427" t="s">
        <v>67</v>
      </c>
      <c r="H4" s="427" t="s">
        <v>68</v>
      </c>
      <c r="I4" s="427" t="s">
        <v>69</v>
      </c>
      <c r="J4" s="427" t="s">
        <v>70</v>
      </c>
      <c r="K4" s="427" t="s">
        <v>71</v>
      </c>
    </row>
    <row r="5" spans="1:11">
      <c r="A5" s="143">
        <f t="shared" ref="A5:A20" si="0">ROW(A1)</f>
        <v>1</v>
      </c>
      <c r="B5" s="150" t="s">
        <v>4</v>
      </c>
      <c r="C5" s="401">
        <v>17</v>
      </c>
      <c r="D5" s="402">
        <v>27.69</v>
      </c>
      <c r="E5" s="402">
        <v>8</v>
      </c>
      <c r="F5" s="402">
        <v>0</v>
      </c>
      <c r="G5" s="274">
        <v>0</v>
      </c>
      <c r="H5" s="274">
        <f t="shared" ref="H5:H36" si="1">E5-F5</f>
        <v>8</v>
      </c>
      <c r="I5" s="274">
        <v>0</v>
      </c>
      <c r="J5" s="402">
        <v>8.85</v>
      </c>
      <c r="K5" s="274">
        <f t="shared" ref="K5:K10" si="2">J5/D5*100</f>
        <v>31.960996749729141</v>
      </c>
    </row>
    <row r="6" spans="1:11">
      <c r="A6" s="142">
        <f t="shared" si="0"/>
        <v>2</v>
      </c>
      <c r="B6" s="143" t="s">
        <v>5</v>
      </c>
      <c r="C6" s="387">
        <v>145</v>
      </c>
      <c r="D6" s="329">
        <v>239.26</v>
      </c>
      <c r="E6" s="329">
        <v>30.97</v>
      </c>
      <c r="F6" s="329">
        <v>3.83</v>
      </c>
      <c r="G6" s="271">
        <f>F6/E6*100</f>
        <v>12.366806587019697</v>
      </c>
      <c r="H6" s="271">
        <f t="shared" si="1"/>
        <v>27.14</v>
      </c>
      <c r="I6" s="271">
        <f>H6/E6*100</f>
        <v>87.633193412980305</v>
      </c>
      <c r="J6" s="329">
        <v>30.97</v>
      </c>
      <c r="K6" s="271">
        <f t="shared" si="2"/>
        <v>12.944077572515255</v>
      </c>
    </row>
    <row r="7" spans="1:11">
      <c r="A7" s="142">
        <f t="shared" si="0"/>
        <v>3</v>
      </c>
      <c r="B7" s="144" t="s">
        <v>6</v>
      </c>
      <c r="C7" s="307">
        <v>783</v>
      </c>
      <c r="D7" s="312">
        <v>808.55</v>
      </c>
      <c r="E7" s="312">
        <v>0</v>
      </c>
      <c r="F7" s="312">
        <v>0</v>
      </c>
      <c r="G7" s="119">
        <v>0</v>
      </c>
      <c r="H7" s="119">
        <f t="shared" si="1"/>
        <v>0</v>
      </c>
      <c r="I7" s="119">
        <v>0</v>
      </c>
      <c r="J7" s="312">
        <v>0</v>
      </c>
      <c r="K7" s="119">
        <v>0</v>
      </c>
    </row>
    <row r="8" spans="1:11">
      <c r="A8" s="142">
        <f t="shared" si="0"/>
        <v>4</v>
      </c>
      <c r="B8" s="144" t="s">
        <v>7</v>
      </c>
      <c r="C8" s="307">
        <v>3</v>
      </c>
      <c r="D8" s="312">
        <v>3.05</v>
      </c>
      <c r="E8" s="312">
        <v>0</v>
      </c>
      <c r="F8" s="312">
        <v>0</v>
      </c>
      <c r="G8" s="119">
        <v>0</v>
      </c>
      <c r="H8" s="119">
        <f t="shared" si="1"/>
        <v>0</v>
      </c>
      <c r="I8" s="119">
        <v>0</v>
      </c>
      <c r="J8" s="312">
        <v>0</v>
      </c>
      <c r="K8" s="119">
        <f t="shared" si="2"/>
        <v>0</v>
      </c>
    </row>
    <row r="9" spans="1:11">
      <c r="A9" s="142">
        <f t="shared" si="0"/>
        <v>5</v>
      </c>
      <c r="B9" s="144" t="s">
        <v>8</v>
      </c>
      <c r="C9" s="307">
        <v>221</v>
      </c>
      <c r="D9" s="312">
        <v>910.03</v>
      </c>
      <c r="E9" s="312">
        <v>37.700000000000003</v>
      </c>
      <c r="F9" s="312">
        <v>29.7</v>
      </c>
      <c r="G9" s="119">
        <f>F9/E9*100</f>
        <v>78.779840848806359</v>
      </c>
      <c r="H9" s="119">
        <f t="shared" si="1"/>
        <v>8.0000000000000036</v>
      </c>
      <c r="I9" s="119">
        <f>H9/E9*100</f>
        <v>21.220159151193641</v>
      </c>
      <c r="J9" s="312">
        <v>45</v>
      </c>
      <c r="K9" s="119">
        <f t="shared" si="2"/>
        <v>4.9448919266397811</v>
      </c>
    </row>
    <row r="10" spans="1:11">
      <c r="A10" s="142">
        <f t="shared" si="0"/>
        <v>6</v>
      </c>
      <c r="B10" s="144" t="s">
        <v>9</v>
      </c>
      <c r="C10" s="307">
        <v>1699</v>
      </c>
      <c r="D10" s="312">
        <v>1589.18</v>
      </c>
      <c r="E10" s="312">
        <v>100.9</v>
      </c>
      <c r="F10" s="312">
        <v>34.97</v>
      </c>
      <c r="G10" s="119">
        <f>F10/E10*100</f>
        <v>34.658077304261639</v>
      </c>
      <c r="H10" s="119">
        <f t="shared" si="1"/>
        <v>65.930000000000007</v>
      </c>
      <c r="I10" s="119">
        <f>H10/E10*100</f>
        <v>65.341922695738347</v>
      </c>
      <c r="J10" s="312">
        <v>344.08</v>
      </c>
      <c r="K10" s="119">
        <f t="shared" si="2"/>
        <v>21.651417712279287</v>
      </c>
    </row>
    <row r="11" spans="1:11">
      <c r="A11" s="142">
        <f t="shared" si="0"/>
        <v>7</v>
      </c>
      <c r="B11" s="144" t="s">
        <v>11</v>
      </c>
      <c r="C11" s="307">
        <v>0</v>
      </c>
      <c r="D11" s="312">
        <v>0</v>
      </c>
      <c r="E11" s="312">
        <v>0</v>
      </c>
      <c r="F11" s="312">
        <v>0</v>
      </c>
      <c r="G11" s="119">
        <v>0</v>
      </c>
      <c r="H11" s="119">
        <f t="shared" si="1"/>
        <v>0</v>
      </c>
      <c r="I11" s="119">
        <v>0</v>
      </c>
      <c r="J11" s="312">
        <v>0</v>
      </c>
      <c r="K11" s="119">
        <v>0</v>
      </c>
    </row>
    <row r="12" spans="1:11">
      <c r="A12" s="142">
        <f t="shared" si="0"/>
        <v>8</v>
      </c>
      <c r="B12" s="144" t="s">
        <v>12</v>
      </c>
      <c r="C12" s="307">
        <v>2</v>
      </c>
      <c r="D12" s="312">
        <v>2.1800000000000002</v>
      </c>
      <c r="E12" s="312">
        <v>0</v>
      </c>
      <c r="F12" s="312">
        <v>0</v>
      </c>
      <c r="G12" s="119">
        <v>0</v>
      </c>
      <c r="H12" s="119">
        <f t="shared" si="1"/>
        <v>0</v>
      </c>
      <c r="I12" s="119">
        <v>0</v>
      </c>
      <c r="J12" s="312">
        <v>0</v>
      </c>
      <c r="K12" s="119">
        <v>0</v>
      </c>
    </row>
    <row r="13" spans="1:11">
      <c r="A13" s="142">
        <f t="shared" si="0"/>
        <v>9</v>
      </c>
      <c r="B13" s="144" t="s">
        <v>13</v>
      </c>
      <c r="C13" s="307">
        <v>2</v>
      </c>
      <c r="D13" s="312">
        <v>2.54</v>
      </c>
      <c r="E13" s="312">
        <v>0</v>
      </c>
      <c r="F13" s="312">
        <v>0</v>
      </c>
      <c r="G13" s="119">
        <v>0</v>
      </c>
      <c r="H13" s="119">
        <f t="shared" si="1"/>
        <v>0</v>
      </c>
      <c r="I13" s="119">
        <v>0</v>
      </c>
      <c r="J13" s="312">
        <v>0</v>
      </c>
      <c r="K13" s="119">
        <f t="shared" ref="K13:K25" si="3">J13/D13*100</f>
        <v>0</v>
      </c>
    </row>
    <row r="14" spans="1:11" s="12" customFormat="1">
      <c r="A14" s="142">
        <f t="shared" si="0"/>
        <v>10</v>
      </c>
      <c r="B14" s="144" t="s">
        <v>14</v>
      </c>
      <c r="C14" s="307">
        <v>43</v>
      </c>
      <c r="D14" s="312">
        <v>18.690000000000001</v>
      </c>
      <c r="E14" s="312">
        <v>0</v>
      </c>
      <c r="F14" s="312">
        <v>0</v>
      </c>
      <c r="G14" s="119">
        <v>0</v>
      </c>
      <c r="H14" s="119">
        <f t="shared" si="1"/>
        <v>0</v>
      </c>
      <c r="I14" s="119">
        <v>0</v>
      </c>
      <c r="J14" s="312">
        <v>0</v>
      </c>
      <c r="K14" s="119">
        <f t="shared" si="3"/>
        <v>0</v>
      </c>
    </row>
    <row r="15" spans="1:11">
      <c r="A15" s="142">
        <f t="shared" si="0"/>
        <v>11</v>
      </c>
      <c r="B15" s="144" t="s">
        <v>15</v>
      </c>
      <c r="C15" s="307">
        <v>2</v>
      </c>
      <c r="D15" s="312">
        <v>4.96</v>
      </c>
      <c r="E15" s="312">
        <v>0</v>
      </c>
      <c r="F15" s="312">
        <v>0</v>
      </c>
      <c r="G15" s="119">
        <v>0</v>
      </c>
      <c r="H15" s="119">
        <f t="shared" si="1"/>
        <v>0</v>
      </c>
      <c r="I15" s="119">
        <v>0</v>
      </c>
      <c r="J15" s="312">
        <v>0</v>
      </c>
      <c r="K15" s="119">
        <f t="shared" si="3"/>
        <v>0</v>
      </c>
    </row>
    <row r="16" spans="1:11">
      <c r="A16" s="142">
        <f t="shared" si="0"/>
        <v>12</v>
      </c>
      <c r="B16" s="144" t="s">
        <v>16</v>
      </c>
      <c r="C16" s="307">
        <v>6124</v>
      </c>
      <c r="D16" s="312">
        <v>4490.78</v>
      </c>
      <c r="E16" s="312">
        <v>3165.53</v>
      </c>
      <c r="F16" s="312">
        <v>541.49</v>
      </c>
      <c r="G16" s="119">
        <f t="shared" ref="G16:G22" si="4">F16/E16*100</f>
        <v>17.105824301143883</v>
      </c>
      <c r="H16" s="119">
        <f t="shared" si="1"/>
        <v>2624.04</v>
      </c>
      <c r="I16" s="119">
        <f t="shared" ref="I16:I22" si="5">H16/E16*100</f>
        <v>82.894175698856117</v>
      </c>
      <c r="J16" s="312">
        <v>1071.6099999999999</v>
      </c>
      <c r="K16" s="119">
        <f t="shared" si="3"/>
        <v>23.862447058194789</v>
      </c>
    </row>
    <row r="17" spans="1:11">
      <c r="A17" s="142">
        <f t="shared" si="0"/>
        <v>13</v>
      </c>
      <c r="B17" s="144" t="s">
        <v>17</v>
      </c>
      <c r="C17" s="307">
        <v>229</v>
      </c>
      <c r="D17" s="312">
        <v>141.81</v>
      </c>
      <c r="E17" s="312">
        <v>105.2</v>
      </c>
      <c r="F17" s="312">
        <v>6.3</v>
      </c>
      <c r="G17" s="119">
        <f t="shared" si="4"/>
        <v>5.9885931558935361</v>
      </c>
      <c r="H17" s="119">
        <f t="shared" si="1"/>
        <v>98.9</v>
      </c>
      <c r="I17" s="119">
        <f t="shared" si="5"/>
        <v>94.011406844106475</v>
      </c>
      <c r="J17" s="312">
        <v>105.2</v>
      </c>
      <c r="K17" s="119">
        <f t="shared" si="3"/>
        <v>74.183767012199425</v>
      </c>
    </row>
    <row r="18" spans="1:11">
      <c r="A18" s="142">
        <f t="shared" si="0"/>
        <v>14</v>
      </c>
      <c r="B18" s="144" t="s">
        <v>18</v>
      </c>
      <c r="C18" s="307">
        <v>759</v>
      </c>
      <c r="D18" s="312">
        <v>3029.4</v>
      </c>
      <c r="E18" s="312">
        <v>92.88</v>
      </c>
      <c r="F18" s="312">
        <v>69.650000000000006</v>
      </c>
      <c r="G18" s="119">
        <f t="shared" si="4"/>
        <v>74.98923341946599</v>
      </c>
      <c r="H18" s="119">
        <f t="shared" si="1"/>
        <v>23.22999999999999</v>
      </c>
      <c r="I18" s="119">
        <f t="shared" si="5"/>
        <v>25.01076658053401</v>
      </c>
      <c r="J18" s="312">
        <v>67.91</v>
      </c>
      <c r="K18" s="119">
        <f t="shared" si="3"/>
        <v>2.2416980260117514</v>
      </c>
    </row>
    <row r="19" spans="1:11">
      <c r="A19" s="142">
        <f t="shared" si="0"/>
        <v>15</v>
      </c>
      <c r="B19" s="144" t="s">
        <v>19</v>
      </c>
      <c r="C19" s="307">
        <v>0</v>
      </c>
      <c r="D19" s="312">
        <v>0</v>
      </c>
      <c r="E19" s="312">
        <v>0</v>
      </c>
      <c r="F19" s="312">
        <v>0</v>
      </c>
      <c r="G19" s="119">
        <v>0</v>
      </c>
      <c r="H19" s="119">
        <f t="shared" si="1"/>
        <v>0</v>
      </c>
      <c r="I19" s="119">
        <v>0</v>
      </c>
      <c r="J19" s="312">
        <v>0</v>
      </c>
      <c r="K19" s="119">
        <v>0</v>
      </c>
    </row>
    <row r="20" spans="1:11">
      <c r="A20" s="142">
        <f t="shared" si="0"/>
        <v>16</v>
      </c>
      <c r="B20" s="144" t="s">
        <v>20</v>
      </c>
      <c r="C20" s="307">
        <v>103</v>
      </c>
      <c r="D20" s="312">
        <v>103.73</v>
      </c>
      <c r="E20" s="312">
        <v>9.17</v>
      </c>
      <c r="F20" s="312">
        <v>0</v>
      </c>
      <c r="G20" s="119">
        <f t="shared" si="4"/>
        <v>0</v>
      </c>
      <c r="H20" s="119">
        <f t="shared" si="1"/>
        <v>9.17</v>
      </c>
      <c r="I20" s="119">
        <f t="shared" si="5"/>
        <v>100</v>
      </c>
      <c r="J20" s="312">
        <v>12</v>
      </c>
      <c r="K20" s="119">
        <f t="shared" si="3"/>
        <v>11.568495131591632</v>
      </c>
    </row>
    <row r="21" spans="1:11" s="4" customFormat="1">
      <c r="A21" s="608" t="s">
        <v>135</v>
      </c>
      <c r="B21" s="616"/>
      <c r="C21" s="145">
        <f>SUM(C5:C20)</f>
        <v>10132</v>
      </c>
      <c r="D21" s="146">
        <f>SUM(D5:D20)</f>
        <v>11371.849999999999</v>
      </c>
      <c r="E21" s="146">
        <f>SUM(E5:E20)</f>
        <v>3550.3500000000004</v>
      </c>
      <c r="F21" s="146">
        <f>SUM(F5:F20)</f>
        <v>685.93999999999994</v>
      </c>
      <c r="G21" s="146">
        <f t="shared" si="4"/>
        <v>19.320348698015685</v>
      </c>
      <c r="H21" s="146">
        <f t="shared" si="1"/>
        <v>2864.4100000000003</v>
      </c>
      <c r="I21" s="146">
        <f t="shared" si="5"/>
        <v>80.679651301984308</v>
      </c>
      <c r="J21" s="146">
        <f>SUM(J5:J20)</f>
        <v>1685.62</v>
      </c>
      <c r="K21" s="146">
        <f t="shared" si="3"/>
        <v>14.822742121994223</v>
      </c>
    </row>
    <row r="22" spans="1:11">
      <c r="A22" s="147">
        <v>1</v>
      </c>
      <c r="B22" s="144" t="s">
        <v>21</v>
      </c>
      <c r="C22" s="307">
        <v>11</v>
      </c>
      <c r="D22" s="312">
        <v>73.040000000000006</v>
      </c>
      <c r="E22" s="312">
        <v>2.2000000000000002</v>
      </c>
      <c r="F22" s="119">
        <v>2.2000000000000002</v>
      </c>
      <c r="G22" s="119">
        <f t="shared" si="4"/>
        <v>100</v>
      </c>
      <c r="H22" s="119">
        <f t="shared" si="1"/>
        <v>0</v>
      </c>
      <c r="I22" s="119">
        <f t="shared" si="5"/>
        <v>0</v>
      </c>
      <c r="J22" s="312">
        <v>18.68</v>
      </c>
      <c r="K22" s="119">
        <f t="shared" si="3"/>
        <v>25.575027382256295</v>
      </c>
    </row>
    <row r="23" spans="1:11">
      <c r="A23" s="147">
        <v>2</v>
      </c>
      <c r="B23" s="144" t="s">
        <v>22</v>
      </c>
      <c r="C23" s="307">
        <v>7</v>
      </c>
      <c r="D23" s="312">
        <v>221.08</v>
      </c>
      <c r="E23" s="312">
        <v>0</v>
      </c>
      <c r="F23" s="119">
        <v>0</v>
      </c>
      <c r="G23" s="119">
        <v>0</v>
      </c>
      <c r="H23" s="119">
        <f t="shared" si="1"/>
        <v>0</v>
      </c>
      <c r="I23" s="119">
        <v>0</v>
      </c>
      <c r="J23" s="312">
        <v>0</v>
      </c>
      <c r="K23" s="119">
        <f t="shared" si="3"/>
        <v>0</v>
      </c>
    </row>
    <row r="24" spans="1:11">
      <c r="A24" s="147">
        <v>3</v>
      </c>
      <c r="B24" s="144" t="s">
        <v>10</v>
      </c>
      <c r="C24" s="307">
        <v>91</v>
      </c>
      <c r="D24" s="312">
        <v>147.9</v>
      </c>
      <c r="E24" s="312">
        <v>55.85</v>
      </c>
      <c r="F24" s="119">
        <v>0</v>
      </c>
      <c r="G24" s="119">
        <f>F24/E24*100</f>
        <v>0</v>
      </c>
      <c r="H24" s="119">
        <f t="shared" si="1"/>
        <v>55.85</v>
      </c>
      <c r="I24" s="119">
        <f>H24/E24*100</f>
        <v>100</v>
      </c>
      <c r="J24" s="312">
        <v>55.85</v>
      </c>
      <c r="K24" s="119">
        <f t="shared" si="3"/>
        <v>37.762001352265045</v>
      </c>
    </row>
    <row r="25" spans="1:11">
      <c r="A25" s="147">
        <v>4</v>
      </c>
      <c r="B25" s="144" t="s">
        <v>23</v>
      </c>
      <c r="C25" s="307">
        <v>6</v>
      </c>
      <c r="D25" s="312">
        <v>18.600000000000001</v>
      </c>
      <c r="E25" s="312">
        <v>0</v>
      </c>
      <c r="F25" s="119">
        <v>0</v>
      </c>
      <c r="G25" s="119">
        <v>0</v>
      </c>
      <c r="H25" s="119">
        <f t="shared" si="1"/>
        <v>0</v>
      </c>
      <c r="I25" s="119">
        <v>0</v>
      </c>
      <c r="J25" s="312">
        <v>0</v>
      </c>
      <c r="K25" s="119">
        <f t="shared" si="3"/>
        <v>0</v>
      </c>
    </row>
    <row r="26" spans="1:11">
      <c r="A26" s="147">
        <v>5</v>
      </c>
      <c r="B26" s="144" t="s">
        <v>24</v>
      </c>
      <c r="C26" s="307">
        <v>0</v>
      </c>
      <c r="D26" s="312">
        <v>0</v>
      </c>
      <c r="E26" s="312">
        <v>0</v>
      </c>
      <c r="F26" s="119">
        <v>0</v>
      </c>
      <c r="G26" s="119">
        <v>0</v>
      </c>
      <c r="H26" s="119">
        <f t="shared" si="1"/>
        <v>0</v>
      </c>
      <c r="I26" s="119">
        <v>0</v>
      </c>
      <c r="J26" s="312">
        <v>0</v>
      </c>
      <c r="K26" s="119">
        <v>0</v>
      </c>
    </row>
    <row r="27" spans="1:11">
      <c r="A27" s="147">
        <v>6</v>
      </c>
      <c r="B27" s="144" t="s">
        <v>25</v>
      </c>
      <c r="C27" s="307">
        <v>0</v>
      </c>
      <c r="D27" s="312">
        <v>0</v>
      </c>
      <c r="E27" s="312">
        <v>0</v>
      </c>
      <c r="F27" s="119">
        <v>0</v>
      </c>
      <c r="G27" s="119">
        <v>0</v>
      </c>
      <c r="H27" s="119">
        <f t="shared" si="1"/>
        <v>0</v>
      </c>
      <c r="I27" s="119">
        <v>0</v>
      </c>
      <c r="J27" s="312">
        <v>0</v>
      </c>
      <c r="K27" s="119">
        <v>0</v>
      </c>
    </row>
    <row r="28" spans="1:11">
      <c r="A28" s="147">
        <v>7</v>
      </c>
      <c r="B28" s="148" t="s">
        <v>26</v>
      </c>
      <c r="C28" s="307">
        <v>0</v>
      </c>
      <c r="D28" s="312">
        <v>0</v>
      </c>
      <c r="E28" s="312">
        <v>0</v>
      </c>
      <c r="F28" s="119">
        <v>0</v>
      </c>
      <c r="G28" s="119">
        <v>0</v>
      </c>
      <c r="H28" s="119">
        <f t="shared" si="1"/>
        <v>0</v>
      </c>
      <c r="I28" s="119">
        <v>0</v>
      </c>
      <c r="J28" s="312">
        <v>0</v>
      </c>
      <c r="K28" s="119">
        <v>0</v>
      </c>
    </row>
    <row r="29" spans="1:11" s="14" customFormat="1">
      <c r="A29" s="144">
        <v>8</v>
      </c>
      <c r="B29" s="149" t="s">
        <v>261</v>
      </c>
      <c r="C29" s="307">
        <v>1180</v>
      </c>
      <c r="D29" s="312">
        <v>325.77999999999997</v>
      </c>
      <c r="E29" s="312">
        <v>0</v>
      </c>
      <c r="F29" s="119">
        <v>0</v>
      </c>
      <c r="G29" s="119">
        <v>0</v>
      </c>
      <c r="H29" s="119">
        <f t="shared" si="1"/>
        <v>0</v>
      </c>
      <c r="I29" s="119">
        <v>0</v>
      </c>
      <c r="J29" s="312">
        <v>2.96</v>
      </c>
      <c r="K29" s="119">
        <f t="shared" ref="K29:K36" si="6">J29/D29*100</f>
        <v>0.90858861808582481</v>
      </c>
    </row>
    <row r="30" spans="1:11" s="4" customFormat="1">
      <c r="A30" s="608" t="s">
        <v>136</v>
      </c>
      <c r="B30" s="616"/>
      <c r="C30" s="145">
        <f>SUM(C22:C29)</f>
        <v>1295</v>
      </c>
      <c r="D30" s="146">
        <f>SUM(D22:D29)</f>
        <v>786.4</v>
      </c>
      <c r="E30" s="146">
        <f>SUM(E22:E29)</f>
        <v>58.050000000000004</v>
      </c>
      <c r="F30" s="146">
        <f>SUM(F22:F29)</f>
        <v>2.2000000000000002</v>
      </c>
      <c r="G30" s="146">
        <f>F30/E30*100</f>
        <v>3.7898363479758825</v>
      </c>
      <c r="H30" s="146">
        <f t="shared" si="1"/>
        <v>55.85</v>
      </c>
      <c r="I30" s="146">
        <f>H30/E30*100</f>
        <v>96.210163652024121</v>
      </c>
      <c r="J30" s="146">
        <f>SUM(J22:J29)</f>
        <v>77.489999999999995</v>
      </c>
      <c r="K30" s="146">
        <f t="shared" si="6"/>
        <v>9.8537639877924708</v>
      </c>
    </row>
    <row r="31" spans="1:11">
      <c r="A31" s="147">
        <v>1</v>
      </c>
      <c r="B31" s="144" t="s">
        <v>27</v>
      </c>
      <c r="C31" s="29">
        <v>3407</v>
      </c>
      <c r="D31" s="119">
        <v>3160.46</v>
      </c>
      <c r="E31" s="119">
        <v>0</v>
      </c>
      <c r="F31" s="119">
        <v>0</v>
      </c>
      <c r="G31" s="119">
        <v>0</v>
      </c>
      <c r="H31" s="119">
        <f t="shared" si="1"/>
        <v>0</v>
      </c>
      <c r="I31" s="119">
        <v>0</v>
      </c>
      <c r="J31" s="119">
        <v>295.04000000000002</v>
      </c>
      <c r="K31" s="119">
        <f t="shared" si="6"/>
        <v>9.3353499174170853</v>
      </c>
    </row>
    <row r="32" spans="1:11" s="4" customFormat="1">
      <c r="A32" s="608" t="s">
        <v>274</v>
      </c>
      <c r="B32" s="617"/>
      <c r="C32" s="145">
        <f>C31</f>
        <v>3407</v>
      </c>
      <c r="D32" s="146">
        <f>D31</f>
        <v>3160.46</v>
      </c>
      <c r="E32" s="146">
        <v>0</v>
      </c>
      <c r="F32" s="146">
        <v>0</v>
      </c>
      <c r="G32" s="146">
        <v>0</v>
      </c>
      <c r="H32" s="146">
        <f t="shared" si="1"/>
        <v>0</v>
      </c>
      <c r="I32" s="146">
        <v>0</v>
      </c>
      <c r="J32" s="146">
        <f>J31</f>
        <v>295.04000000000002</v>
      </c>
      <c r="K32" s="146">
        <f t="shared" si="6"/>
        <v>9.3353499174170853</v>
      </c>
    </row>
    <row r="33" spans="1:11">
      <c r="A33" s="322">
        <v>1</v>
      </c>
      <c r="B33" s="323" t="s">
        <v>28</v>
      </c>
      <c r="C33" s="58">
        <v>11660</v>
      </c>
      <c r="D33" s="119">
        <v>8054.17</v>
      </c>
      <c r="E33" s="119">
        <v>0</v>
      </c>
      <c r="F33" s="119">
        <v>0</v>
      </c>
      <c r="G33" s="119">
        <v>0</v>
      </c>
      <c r="H33" s="119">
        <f t="shared" si="1"/>
        <v>0</v>
      </c>
      <c r="I33" s="119">
        <v>0</v>
      </c>
      <c r="J33" s="119">
        <v>0</v>
      </c>
      <c r="K33" s="119">
        <f t="shared" si="6"/>
        <v>0</v>
      </c>
    </row>
    <row r="34" spans="1:11" s="4" customFormat="1" ht="18" customHeight="1">
      <c r="A34" s="586" t="s">
        <v>275</v>
      </c>
      <c r="B34" s="586"/>
      <c r="C34" s="151">
        <f>C33</f>
        <v>11660</v>
      </c>
      <c r="D34" s="152">
        <f>SUM(D33)</f>
        <v>8054.17</v>
      </c>
      <c r="E34" s="152">
        <f>SUM(E33)</f>
        <v>0</v>
      </c>
      <c r="F34" s="146">
        <v>0</v>
      </c>
      <c r="G34" s="146">
        <v>0</v>
      </c>
      <c r="H34" s="146">
        <f t="shared" si="1"/>
        <v>0</v>
      </c>
      <c r="I34" s="146">
        <v>0</v>
      </c>
      <c r="J34" s="146">
        <v>0</v>
      </c>
      <c r="K34" s="146">
        <f t="shared" si="6"/>
        <v>0</v>
      </c>
    </row>
    <row r="35" spans="1:11">
      <c r="A35" s="614" t="s">
        <v>29</v>
      </c>
      <c r="B35" s="615"/>
      <c r="C35" s="153">
        <v>314</v>
      </c>
      <c r="D35" s="132">
        <v>74358.11</v>
      </c>
      <c r="E35" s="154">
        <v>1E-3</v>
      </c>
      <c r="F35" s="119">
        <v>0</v>
      </c>
      <c r="G35" s="119">
        <f>F35/E35*100</f>
        <v>0</v>
      </c>
      <c r="H35" s="119">
        <f t="shared" si="1"/>
        <v>1E-3</v>
      </c>
      <c r="I35" s="119">
        <f>H35/E35*100</f>
        <v>100</v>
      </c>
      <c r="J35" s="154">
        <v>0</v>
      </c>
      <c r="K35" s="119">
        <f t="shared" si="6"/>
        <v>0</v>
      </c>
    </row>
    <row r="36" spans="1:11" s="4" customFormat="1">
      <c r="A36" s="608" t="s">
        <v>287</v>
      </c>
      <c r="B36" s="616"/>
      <c r="C36" s="155">
        <f>C21+C30+C32+C34+C35</f>
        <v>26808</v>
      </c>
      <c r="D36" s="152">
        <f>D21+D30+D32+D34+D35</f>
        <v>97730.989999999991</v>
      </c>
      <c r="E36" s="152">
        <f>E21+E30+E32+E34+E35</f>
        <v>3608.4010000000007</v>
      </c>
      <c r="F36" s="146">
        <f>F21+F30+F32+F34</f>
        <v>688.14</v>
      </c>
      <c r="G36" s="146">
        <f>F36/E36*100</f>
        <v>19.070496876594365</v>
      </c>
      <c r="H36" s="146">
        <f t="shared" si="1"/>
        <v>2920.2610000000009</v>
      </c>
      <c r="I36" s="146">
        <f>H36/E36*100</f>
        <v>80.929503123405638</v>
      </c>
      <c r="J36" s="152">
        <f>J21+J30+J32+J34+J35</f>
        <v>2058.15</v>
      </c>
      <c r="K36" s="146">
        <f t="shared" si="6"/>
        <v>2.1059338496417568</v>
      </c>
    </row>
    <row r="38" spans="1:11">
      <c r="D38" s="302"/>
    </row>
  </sheetData>
  <mergeCells count="9">
    <mergeCell ref="A1:K1"/>
    <mergeCell ref="A34:B34"/>
    <mergeCell ref="A35:B35"/>
    <mergeCell ref="A36:B36"/>
    <mergeCell ref="A2:K2"/>
    <mergeCell ref="A3:K3"/>
    <mergeCell ref="A21:B21"/>
    <mergeCell ref="A30:B30"/>
    <mergeCell ref="A32:B32"/>
  </mergeCells>
  <printOptions gridLines="1"/>
  <pageMargins left="0.25" right="0.25" top="0.75" bottom="0.75" header="0.3" footer="0.3"/>
  <pageSetup paperSize="9" scale="8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8"/>
  <sheetViews>
    <sheetView topLeftCell="A7" zoomScale="86" zoomScaleNormal="86" workbookViewId="0">
      <selection activeCell="F44" sqref="F44"/>
    </sheetView>
  </sheetViews>
  <sheetFormatPr defaultRowHeight="15"/>
  <cols>
    <col min="1" max="1" width="5.7109375" customWidth="1"/>
    <col min="2" max="2" width="10" customWidth="1"/>
    <col min="3" max="3" width="8.28515625" customWidth="1"/>
    <col min="4" max="4" width="12.28515625" style="23" customWidth="1"/>
    <col min="5" max="5" width="9.5703125" style="23" bestFit="1" customWidth="1"/>
    <col min="6" max="6" width="10.85546875" style="23" customWidth="1"/>
    <col min="7" max="7" width="11" style="23" bestFit="1" customWidth="1"/>
    <col min="8" max="8" width="11.28515625" style="23" customWidth="1"/>
    <col min="9" max="9" width="11.140625" style="23" customWidth="1"/>
    <col min="10" max="10" width="12" style="23" bestFit="1" customWidth="1"/>
    <col min="11" max="11" width="9.5703125" style="23" customWidth="1"/>
    <col min="13" max="13" width="9.7109375" customWidth="1"/>
    <col min="14" max="14" width="11.140625" customWidth="1"/>
    <col min="20" max="20" width="12.85546875" customWidth="1"/>
  </cols>
  <sheetData>
    <row r="1" spans="1:11" s="12" customFormat="1" ht="18">
      <c r="A1" s="598">
        <v>23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11" ht="26.25" customHeight="1">
      <c r="A2" s="618" t="s">
        <v>327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</row>
    <row r="3" spans="1:11" ht="32.25" customHeight="1">
      <c r="A3" s="618" t="s">
        <v>485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</row>
    <row r="4" spans="1:11" ht="45" customHeight="1">
      <c r="A4" s="163" t="s">
        <v>58</v>
      </c>
      <c r="B4" s="163" t="s">
        <v>0</v>
      </c>
      <c r="C4" s="163" t="s">
        <v>63</v>
      </c>
      <c r="D4" s="215" t="s">
        <v>64</v>
      </c>
      <c r="E4" s="215" t="s">
        <v>65</v>
      </c>
      <c r="F4" s="215" t="s">
        <v>66</v>
      </c>
      <c r="G4" s="215" t="s">
        <v>67</v>
      </c>
      <c r="H4" s="215" t="s">
        <v>68</v>
      </c>
      <c r="I4" s="215" t="s">
        <v>69</v>
      </c>
      <c r="J4" s="215" t="s">
        <v>70</v>
      </c>
      <c r="K4" s="215" t="s">
        <v>71</v>
      </c>
    </row>
    <row r="5" spans="1:11">
      <c r="A5" s="116">
        <f t="shared" ref="A5:A20" si="0">ROW(A1)</f>
        <v>1</v>
      </c>
      <c r="B5" s="134" t="s">
        <v>4</v>
      </c>
      <c r="C5" s="307">
        <v>180</v>
      </c>
      <c r="D5" s="312">
        <v>3920.78</v>
      </c>
      <c r="E5" s="312">
        <v>310</v>
      </c>
      <c r="F5" s="312">
        <v>0</v>
      </c>
      <c r="G5" s="119">
        <v>0</v>
      </c>
      <c r="H5" s="119">
        <f t="shared" ref="H5:H31" si="1">E5-F5</f>
        <v>310</v>
      </c>
      <c r="I5" s="119">
        <v>0</v>
      </c>
      <c r="J5" s="312">
        <v>400.87</v>
      </c>
      <c r="K5" s="119">
        <f t="shared" ref="K5:K26" si="2">J5/D5*100</f>
        <v>10.22424109488418</v>
      </c>
    </row>
    <row r="6" spans="1:11">
      <c r="A6" s="116">
        <f t="shared" si="0"/>
        <v>2</v>
      </c>
      <c r="B6" s="55" t="s">
        <v>5</v>
      </c>
      <c r="C6" s="307">
        <v>682</v>
      </c>
      <c r="D6" s="312">
        <v>10030.23</v>
      </c>
      <c r="E6" s="312">
        <v>416.8</v>
      </c>
      <c r="F6" s="312">
        <v>69.209999999999994</v>
      </c>
      <c r="G6" s="119">
        <f t="shared" ref="G6:G14" si="3">F6/E6*100</f>
        <v>16.605086372360841</v>
      </c>
      <c r="H6" s="119">
        <f t="shared" si="1"/>
        <v>347.59000000000003</v>
      </c>
      <c r="I6" s="119">
        <f t="shared" ref="I6:I14" si="4">H6/E6*100</f>
        <v>83.394913627639156</v>
      </c>
      <c r="J6" s="312">
        <v>416.8</v>
      </c>
      <c r="K6" s="119">
        <f t="shared" si="2"/>
        <v>4.1554381105916818</v>
      </c>
    </row>
    <row r="7" spans="1:11">
      <c r="A7" s="116">
        <f t="shared" si="0"/>
        <v>3</v>
      </c>
      <c r="B7" s="55" t="s">
        <v>6</v>
      </c>
      <c r="C7" s="307">
        <v>461</v>
      </c>
      <c r="D7" s="312">
        <v>4563.3599999999997</v>
      </c>
      <c r="E7" s="312">
        <v>347.12</v>
      </c>
      <c r="F7" s="312">
        <v>219.03</v>
      </c>
      <c r="G7" s="119">
        <f t="shared" si="3"/>
        <v>63.099216409310898</v>
      </c>
      <c r="H7" s="119">
        <f t="shared" si="1"/>
        <v>128.09</v>
      </c>
      <c r="I7" s="119">
        <f t="shared" si="4"/>
        <v>36.900783590689102</v>
      </c>
      <c r="J7" s="312">
        <v>370.34</v>
      </c>
      <c r="K7" s="119">
        <f t="shared" si="2"/>
        <v>8.1155113775814325</v>
      </c>
    </row>
    <row r="8" spans="1:11">
      <c r="A8" s="116">
        <f t="shared" si="0"/>
        <v>4</v>
      </c>
      <c r="B8" s="55" t="s">
        <v>7</v>
      </c>
      <c r="C8" s="307">
        <v>56</v>
      </c>
      <c r="D8" s="312">
        <v>486.08</v>
      </c>
      <c r="E8" s="312">
        <v>20.52</v>
      </c>
      <c r="F8" s="312">
        <v>0.7</v>
      </c>
      <c r="G8" s="119">
        <f t="shared" si="3"/>
        <v>3.41130604288499</v>
      </c>
      <c r="H8" s="119">
        <f t="shared" si="1"/>
        <v>19.82</v>
      </c>
      <c r="I8" s="119">
        <f t="shared" si="4"/>
        <v>96.588693957115012</v>
      </c>
      <c r="J8" s="312">
        <v>20.52</v>
      </c>
      <c r="K8" s="119">
        <f t="shared" si="2"/>
        <v>4.2215273206056612</v>
      </c>
    </row>
    <row r="9" spans="1:11">
      <c r="A9" s="116">
        <f t="shared" si="0"/>
        <v>5</v>
      </c>
      <c r="B9" s="55" t="s">
        <v>8</v>
      </c>
      <c r="C9" s="307">
        <v>1406</v>
      </c>
      <c r="D9" s="312">
        <v>9806.92</v>
      </c>
      <c r="E9" s="312">
        <v>3124</v>
      </c>
      <c r="F9" s="312">
        <v>57</v>
      </c>
      <c r="G9" s="119">
        <f t="shared" si="3"/>
        <v>1.8245838668373882</v>
      </c>
      <c r="H9" s="119">
        <f t="shared" si="1"/>
        <v>3067</v>
      </c>
      <c r="I9" s="119">
        <f t="shared" si="4"/>
        <v>98.175416133162614</v>
      </c>
      <c r="J9" s="312">
        <v>3195.13</v>
      </c>
      <c r="K9" s="119">
        <f t="shared" si="2"/>
        <v>32.580361622201465</v>
      </c>
    </row>
    <row r="10" spans="1:11">
      <c r="A10" s="116">
        <f t="shared" si="0"/>
        <v>6</v>
      </c>
      <c r="B10" s="55" t="s">
        <v>9</v>
      </c>
      <c r="C10" s="307">
        <v>822</v>
      </c>
      <c r="D10" s="312">
        <v>2496.5500000000002</v>
      </c>
      <c r="E10" s="312">
        <v>211.51</v>
      </c>
      <c r="F10" s="312">
        <v>68.58</v>
      </c>
      <c r="G10" s="119">
        <f t="shared" si="3"/>
        <v>32.423998865301876</v>
      </c>
      <c r="H10" s="119">
        <f t="shared" si="1"/>
        <v>142.93</v>
      </c>
      <c r="I10" s="119">
        <f t="shared" si="4"/>
        <v>67.576001134698132</v>
      </c>
      <c r="J10" s="312">
        <v>544.48</v>
      </c>
      <c r="K10" s="119">
        <f t="shared" si="2"/>
        <v>21.809296829624881</v>
      </c>
    </row>
    <row r="11" spans="1:11">
      <c r="A11" s="116">
        <f t="shared" si="0"/>
        <v>7</v>
      </c>
      <c r="B11" s="55" t="s">
        <v>11</v>
      </c>
      <c r="C11" s="307">
        <v>53</v>
      </c>
      <c r="D11" s="312">
        <v>1342</v>
      </c>
      <c r="E11" s="312">
        <v>16</v>
      </c>
      <c r="F11" s="312">
        <v>3</v>
      </c>
      <c r="G11" s="119">
        <f t="shared" si="3"/>
        <v>18.75</v>
      </c>
      <c r="H11" s="119">
        <f t="shared" si="1"/>
        <v>13</v>
      </c>
      <c r="I11" s="119">
        <f t="shared" si="4"/>
        <v>81.25</v>
      </c>
      <c r="J11" s="312">
        <v>32</v>
      </c>
      <c r="K11" s="119">
        <f t="shared" si="2"/>
        <v>2.3845007451564828</v>
      </c>
    </row>
    <row r="12" spans="1:11">
      <c r="A12" s="116">
        <f t="shared" si="0"/>
        <v>8</v>
      </c>
      <c r="B12" s="55" t="s">
        <v>12</v>
      </c>
      <c r="C12" s="307">
        <v>43</v>
      </c>
      <c r="D12" s="312">
        <v>169.39</v>
      </c>
      <c r="E12" s="312">
        <v>5.54</v>
      </c>
      <c r="F12" s="312">
        <v>0.25</v>
      </c>
      <c r="G12" s="119">
        <f t="shared" si="3"/>
        <v>4.512635379061372</v>
      </c>
      <c r="H12" s="119">
        <f t="shared" si="1"/>
        <v>5.29</v>
      </c>
      <c r="I12" s="119">
        <f t="shared" si="4"/>
        <v>95.487364620938635</v>
      </c>
      <c r="J12" s="312">
        <v>11.34</v>
      </c>
      <c r="K12" s="119">
        <f t="shared" si="2"/>
        <v>6.6946100714327885</v>
      </c>
    </row>
    <row r="13" spans="1:11">
      <c r="A13" s="116">
        <f t="shared" si="0"/>
        <v>9</v>
      </c>
      <c r="B13" s="55" t="s">
        <v>13</v>
      </c>
      <c r="C13" s="307">
        <v>55</v>
      </c>
      <c r="D13" s="312">
        <v>110.4</v>
      </c>
      <c r="E13" s="312">
        <v>4</v>
      </c>
      <c r="F13" s="312">
        <v>0</v>
      </c>
      <c r="G13" s="119">
        <f t="shared" si="3"/>
        <v>0</v>
      </c>
      <c r="H13" s="119">
        <f t="shared" si="1"/>
        <v>4</v>
      </c>
      <c r="I13" s="119">
        <f t="shared" si="4"/>
        <v>100</v>
      </c>
      <c r="J13" s="312">
        <v>4</v>
      </c>
      <c r="K13" s="119">
        <f t="shared" si="2"/>
        <v>3.6231884057971016</v>
      </c>
    </row>
    <row r="14" spans="1:11">
      <c r="A14" s="116">
        <f t="shared" si="0"/>
        <v>10</v>
      </c>
      <c r="B14" s="55" t="s">
        <v>14</v>
      </c>
      <c r="C14" s="307">
        <v>356</v>
      </c>
      <c r="D14" s="312">
        <v>4609</v>
      </c>
      <c r="E14" s="312">
        <v>54.86</v>
      </c>
      <c r="F14" s="312">
        <v>10.4</v>
      </c>
      <c r="G14" s="119">
        <f t="shared" si="3"/>
        <v>18.957345971563981</v>
      </c>
      <c r="H14" s="119">
        <f t="shared" si="1"/>
        <v>44.46</v>
      </c>
      <c r="I14" s="119">
        <f t="shared" si="4"/>
        <v>81.042654028436019</v>
      </c>
      <c r="J14" s="312">
        <v>309</v>
      </c>
      <c r="K14" s="119">
        <f t="shared" si="2"/>
        <v>6.7042742460403568</v>
      </c>
    </row>
    <row r="15" spans="1:11">
      <c r="A15" s="116">
        <f t="shared" si="0"/>
        <v>11</v>
      </c>
      <c r="B15" s="55" t="s">
        <v>15</v>
      </c>
      <c r="C15" s="307">
        <v>79</v>
      </c>
      <c r="D15" s="312">
        <v>661.86</v>
      </c>
      <c r="E15" s="312">
        <v>0</v>
      </c>
      <c r="F15" s="312">
        <v>0</v>
      </c>
      <c r="G15" s="119">
        <v>0</v>
      </c>
      <c r="H15" s="119">
        <f t="shared" si="1"/>
        <v>0</v>
      </c>
      <c r="I15" s="119">
        <v>0</v>
      </c>
      <c r="J15" s="312">
        <v>0</v>
      </c>
      <c r="K15" s="119">
        <f t="shared" si="2"/>
        <v>0</v>
      </c>
    </row>
    <row r="16" spans="1:11">
      <c r="A16" s="116">
        <f t="shared" si="0"/>
        <v>12</v>
      </c>
      <c r="B16" s="55" t="s">
        <v>16</v>
      </c>
      <c r="C16" s="307">
        <v>3013</v>
      </c>
      <c r="D16" s="312">
        <v>18010.41</v>
      </c>
      <c r="E16" s="312">
        <v>962.46</v>
      </c>
      <c r="F16" s="312">
        <v>89.7</v>
      </c>
      <c r="G16" s="119">
        <f t="shared" ref="G16:G22" si="5">F16/E16*100</f>
        <v>9.3198678386634253</v>
      </c>
      <c r="H16" s="119">
        <f t="shared" si="1"/>
        <v>872.76</v>
      </c>
      <c r="I16" s="119">
        <f t="shared" ref="I16:I22" si="6">H16/E16*100</f>
        <v>90.680132161336573</v>
      </c>
      <c r="J16" s="312">
        <v>3632.33</v>
      </c>
      <c r="K16" s="119">
        <f t="shared" si="2"/>
        <v>20.167947314913988</v>
      </c>
    </row>
    <row r="17" spans="1:11">
      <c r="A17" s="116">
        <f t="shared" si="0"/>
        <v>13</v>
      </c>
      <c r="B17" s="55" t="s">
        <v>17</v>
      </c>
      <c r="C17" s="307">
        <v>221</v>
      </c>
      <c r="D17" s="312">
        <v>647.88</v>
      </c>
      <c r="E17" s="312">
        <v>139.19999999999999</v>
      </c>
      <c r="F17" s="312">
        <v>5.23</v>
      </c>
      <c r="G17" s="119">
        <f t="shared" si="5"/>
        <v>3.7571839080459775</v>
      </c>
      <c r="H17" s="119">
        <f t="shared" si="1"/>
        <v>133.97</v>
      </c>
      <c r="I17" s="119">
        <f t="shared" si="6"/>
        <v>96.242816091954026</v>
      </c>
      <c r="J17" s="312">
        <v>139.19999999999999</v>
      </c>
      <c r="K17" s="119">
        <f t="shared" si="2"/>
        <v>21.485460270420447</v>
      </c>
    </row>
    <row r="18" spans="1:11">
      <c r="A18" s="116">
        <f t="shared" si="0"/>
        <v>14</v>
      </c>
      <c r="B18" s="55" t="s">
        <v>18</v>
      </c>
      <c r="C18" s="307">
        <v>121</v>
      </c>
      <c r="D18" s="312">
        <v>880.12</v>
      </c>
      <c r="E18" s="312">
        <v>38.94</v>
      </c>
      <c r="F18" s="312">
        <v>32.65</v>
      </c>
      <c r="G18" s="119">
        <f t="shared" si="5"/>
        <v>83.846944016435543</v>
      </c>
      <c r="H18" s="119">
        <f t="shared" si="1"/>
        <v>6.2899999999999991</v>
      </c>
      <c r="I18" s="119">
        <f t="shared" si="6"/>
        <v>16.153055983564457</v>
      </c>
      <c r="J18" s="312">
        <v>37.270000000000003</v>
      </c>
      <c r="K18" s="119">
        <f t="shared" si="2"/>
        <v>4.2346498204790262</v>
      </c>
    </row>
    <row r="19" spans="1:11">
      <c r="A19" s="116">
        <f t="shared" si="0"/>
        <v>15</v>
      </c>
      <c r="B19" s="55" t="s">
        <v>19</v>
      </c>
      <c r="C19" s="307">
        <v>0</v>
      </c>
      <c r="D19" s="312">
        <v>0</v>
      </c>
      <c r="E19" s="312">
        <v>0</v>
      </c>
      <c r="F19" s="312">
        <v>0</v>
      </c>
      <c r="G19" s="119">
        <v>0</v>
      </c>
      <c r="H19" s="119">
        <f t="shared" si="1"/>
        <v>0</v>
      </c>
      <c r="I19" s="119">
        <v>0</v>
      </c>
      <c r="J19" s="312">
        <v>0</v>
      </c>
      <c r="K19" s="119">
        <v>0</v>
      </c>
    </row>
    <row r="20" spans="1:11">
      <c r="A20" s="116">
        <f t="shared" si="0"/>
        <v>16</v>
      </c>
      <c r="B20" s="55" t="s">
        <v>20</v>
      </c>
      <c r="C20" s="307">
        <v>92</v>
      </c>
      <c r="D20" s="312">
        <v>248.51</v>
      </c>
      <c r="E20" s="312">
        <v>25.42</v>
      </c>
      <c r="F20" s="312">
        <v>0.77</v>
      </c>
      <c r="G20" s="119">
        <f t="shared" si="5"/>
        <v>3.0291109362706528</v>
      </c>
      <c r="H20" s="119">
        <f t="shared" si="1"/>
        <v>24.650000000000002</v>
      </c>
      <c r="I20" s="119">
        <f t="shared" si="6"/>
        <v>96.970889063729345</v>
      </c>
      <c r="J20" s="312">
        <v>24.65</v>
      </c>
      <c r="K20" s="119">
        <f t="shared" si="2"/>
        <v>9.9191179429399217</v>
      </c>
    </row>
    <row r="21" spans="1:11" s="4" customFormat="1">
      <c r="A21" s="566" t="s">
        <v>135</v>
      </c>
      <c r="B21" s="575"/>
      <c r="C21" s="145">
        <f>SUM(C5:C20)</f>
        <v>7640</v>
      </c>
      <c r="D21" s="146">
        <f>SUM(D5:D20)</f>
        <v>57983.490000000013</v>
      </c>
      <c r="E21" s="146">
        <f>SUM(E5:E20)</f>
        <v>5676.37</v>
      </c>
      <c r="F21" s="146">
        <f>SUM(F5:F20)</f>
        <v>556.52</v>
      </c>
      <c r="G21" s="146">
        <f t="shared" si="5"/>
        <v>9.8041530062346194</v>
      </c>
      <c r="H21" s="146">
        <f t="shared" si="1"/>
        <v>5119.8500000000004</v>
      </c>
      <c r="I21" s="146">
        <f t="shared" si="6"/>
        <v>90.1958469937654</v>
      </c>
      <c r="J21" s="146">
        <f>SUM(J5:J20)</f>
        <v>9137.93</v>
      </c>
      <c r="K21" s="146">
        <f t="shared" si="2"/>
        <v>15.759537758075615</v>
      </c>
    </row>
    <row r="22" spans="1:11">
      <c r="A22" s="51">
        <v>1</v>
      </c>
      <c r="B22" s="55" t="s">
        <v>21</v>
      </c>
      <c r="C22" s="307">
        <v>239</v>
      </c>
      <c r="D22" s="312">
        <v>916.4</v>
      </c>
      <c r="E22" s="312">
        <v>81.569999999999993</v>
      </c>
      <c r="F22" s="312">
        <v>79.09</v>
      </c>
      <c r="G22" s="119">
        <f t="shared" si="5"/>
        <v>96.95966654407259</v>
      </c>
      <c r="H22" s="119">
        <f t="shared" si="1"/>
        <v>2.4799999999999898</v>
      </c>
      <c r="I22" s="119">
        <f t="shared" si="6"/>
        <v>3.0403334559274122</v>
      </c>
      <c r="J22" s="312">
        <v>2.5299999999999998</v>
      </c>
      <c r="K22" s="119">
        <f t="shared" si="2"/>
        <v>0.27608031427324309</v>
      </c>
    </row>
    <row r="23" spans="1:11">
      <c r="A23" s="51">
        <v>2</v>
      </c>
      <c r="B23" s="55" t="s">
        <v>22</v>
      </c>
      <c r="C23" s="307">
        <v>44</v>
      </c>
      <c r="D23" s="312">
        <v>325.20999999999998</v>
      </c>
      <c r="E23" s="312">
        <v>0</v>
      </c>
      <c r="F23" s="312">
        <v>0</v>
      </c>
      <c r="G23" s="119">
        <v>0</v>
      </c>
      <c r="H23" s="119">
        <f t="shared" si="1"/>
        <v>0</v>
      </c>
      <c r="I23" s="119">
        <v>0</v>
      </c>
      <c r="J23" s="312">
        <v>0</v>
      </c>
      <c r="K23" s="119">
        <f t="shared" si="2"/>
        <v>0</v>
      </c>
    </row>
    <row r="24" spans="1:11">
      <c r="A24" s="51">
        <v>3</v>
      </c>
      <c r="B24" s="55" t="s">
        <v>10</v>
      </c>
      <c r="C24" s="307">
        <v>142</v>
      </c>
      <c r="D24" s="312">
        <v>1999.11</v>
      </c>
      <c r="E24" s="312">
        <v>151.02000000000001</v>
      </c>
      <c r="F24" s="312">
        <v>141.25</v>
      </c>
      <c r="G24" s="119">
        <f>F24/E24*100</f>
        <v>93.530658190968069</v>
      </c>
      <c r="H24" s="119">
        <f t="shared" si="1"/>
        <v>9.7700000000000102</v>
      </c>
      <c r="I24" s="119">
        <f>H24/E24*100</f>
        <v>6.4693418090319224</v>
      </c>
      <c r="J24" s="312">
        <v>324.11</v>
      </c>
      <c r="K24" s="119">
        <f t="shared" si="2"/>
        <v>16.212714658022822</v>
      </c>
    </row>
    <row r="25" spans="1:11">
      <c r="A25" s="51">
        <v>4</v>
      </c>
      <c r="B25" s="55" t="s">
        <v>23</v>
      </c>
      <c r="C25" s="307">
        <v>210</v>
      </c>
      <c r="D25" s="312">
        <v>1902.63</v>
      </c>
      <c r="E25" s="312">
        <v>0</v>
      </c>
      <c r="F25" s="312">
        <v>0</v>
      </c>
      <c r="G25" s="119">
        <v>0</v>
      </c>
      <c r="H25" s="119">
        <f t="shared" si="1"/>
        <v>0</v>
      </c>
      <c r="I25" s="119">
        <v>0</v>
      </c>
      <c r="J25" s="312">
        <v>0</v>
      </c>
      <c r="K25" s="119">
        <f t="shared" si="2"/>
        <v>0</v>
      </c>
    </row>
    <row r="26" spans="1:11">
      <c r="A26" s="51">
        <v>5</v>
      </c>
      <c r="B26" s="55" t="s">
        <v>24</v>
      </c>
      <c r="C26" s="307">
        <v>0</v>
      </c>
      <c r="D26" s="312">
        <v>1336.39</v>
      </c>
      <c r="E26" s="312">
        <v>0</v>
      </c>
      <c r="F26" s="312">
        <v>0</v>
      </c>
      <c r="G26" s="119">
        <v>0</v>
      </c>
      <c r="H26" s="119">
        <f t="shared" si="1"/>
        <v>0</v>
      </c>
      <c r="I26" s="119">
        <v>0</v>
      </c>
      <c r="J26" s="312">
        <v>0</v>
      </c>
      <c r="K26" s="119">
        <f t="shared" si="2"/>
        <v>0</v>
      </c>
    </row>
    <row r="27" spans="1:11">
      <c r="A27" s="51">
        <v>6</v>
      </c>
      <c r="B27" s="55" t="s">
        <v>25</v>
      </c>
      <c r="C27" s="307">
        <v>1</v>
      </c>
      <c r="D27" s="312">
        <v>3</v>
      </c>
      <c r="E27" s="312">
        <v>0</v>
      </c>
      <c r="F27" s="312">
        <v>0</v>
      </c>
      <c r="G27" s="119">
        <v>0</v>
      </c>
      <c r="H27" s="119">
        <f t="shared" si="1"/>
        <v>0</v>
      </c>
      <c r="I27" s="119">
        <v>0</v>
      </c>
      <c r="J27" s="334">
        <v>0</v>
      </c>
      <c r="K27" s="119">
        <v>0</v>
      </c>
    </row>
    <row r="28" spans="1:11" ht="17.25" customHeight="1">
      <c r="A28" s="51">
        <v>7</v>
      </c>
      <c r="B28" s="148" t="s">
        <v>26</v>
      </c>
      <c r="C28" s="307">
        <v>0</v>
      </c>
      <c r="D28" s="312">
        <v>0</v>
      </c>
      <c r="E28" s="312">
        <v>0</v>
      </c>
      <c r="F28" s="312">
        <v>0</v>
      </c>
      <c r="G28" s="119">
        <v>0</v>
      </c>
      <c r="H28" s="119">
        <f t="shared" si="1"/>
        <v>0</v>
      </c>
      <c r="I28" s="119">
        <v>0</v>
      </c>
      <c r="J28" s="312">
        <v>0</v>
      </c>
      <c r="K28" s="119">
        <v>0</v>
      </c>
    </row>
    <row r="29" spans="1:11" s="14" customFormat="1">
      <c r="A29" s="55">
        <v>8</v>
      </c>
      <c r="B29" s="138" t="s">
        <v>261</v>
      </c>
      <c r="C29" s="307">
        <v>6373</v>
      </c>
      <c r="D29" s="312">
        <v>1083.8900000000001</v>
      </c>
      <c r="E29" s="312">
        <v>0</v>
      </c>
      <c r="F29" s="312">
        <v>0</v>
      </c>
      <c r="G29" s="119">
        <v>0</v>
      </c>
      <c r="H29" s="119">
        <f t="shared" si="1"/>
        <v>0</v>
      </c>
      <c r="I29" s="119">
        <v>0</v>
      </c>
      <c r="J29" s="312">
        <v>57.22</v>
      </c>
      <c r="K29" s="119">
        <f t="shared" ref="K29:K36" si="7">J29/D29*100</f>
        <v>5.279133491405954</v>
      </c>
    </row>
    <row r="30" spans="1:11" s="4" customFormat="1">
      <c r="A30" s="566" t="s">
        <v>136</v>
      </c>
      <c r="B30" s="575"/>
      <c r="C30" s="145">
        <f>SUM(C22:C29)</f>
        <v>7009</v>
      </c>
      <c r="D30" s="146">
        <f>SUM(D22:D29)</f>
        <v>7566.630000000001</v>
      </c>
      <c r="E30" s="146">
        <f>SUM(E22:E29)</f>
        <v>232.59</v>
      </c>
      <c r="F30" s="146">
        <f>SUM(F22:F29)</f>
        <v>220.34</v>
      </c>
      <c r="G30" s="146">
        <f>F30/E30*100</f>
        <v>94.733221548647833</v>
      </c>
      <c r="H30" s="146">
        <f t="shared" si="1"/>
        <v>12.25</v>
      </c>
      <c r="I30" s="146">
        <f>H30/E30*100</f>
        <v>5.266778451352164</v>
      </c>
      <c r="J30" s="146">
        <f>SUM(J22:J29)</f>
        <v>383.86</v>
      </c>
      <c r="K30" s="146">
        <f t="shared" si="7"/>
        <v>5.0730642307077254</v>
      </c>
    </row>
    <row r="31" spans="1:11">
      <c r="A31" s="51">
        <v>1</v>
      </c>
      <c r="B31" s="55" t="s">
        <v>27</v>
      </c>
      <c r="C31" s="29">
        <v>1032</v>
      </c>
      <c r="D31" s="119">
        <v>6861.15</v>
      </c>
      <c r="E31" s="119">
        <v>0</v>
      </c>
      <c r="F31" s="119">
        <v>0</v>
      </c>
      <c r="G31" s="119">
        <v>0</v>
      </c>
      <c r="H31" s="119">
        <f t="shared" si="1"/>
        <v>0</v>
      </c>
      <c r="I31" s="119">
        <v>0</v>
      </c>
      <c r="J31" s="119">
        <v>885.45</v>
      </c>
      <c r="K31" s="119">
        <f t="shared" si="7"/>
        <v>12.905270982269737</v>
      </c>
    </row>
    <row r="32" spans="1:11" s="4" customFormat="1">
      <c r="A32" s="580" t="s">
        <v>137</v>
      </c>
      <c r="B32" s="619"/>
      <c r="C32" s="145">
        <f>C31</f>
        <v>1032</v>
      </c>
      <c r="D32" s="146">
        <f>D31</f>
        <v>6861.15</v>
      </c>
      <c r="E32" s="146">
        <f>E31</f>
        <v>0</v>
      </c>
      <c r="F32" s="146">
        <f>F31</f>
        <v>0</v>
      </c>
      <c r="G32" s="146">
        <v>0</v>
      </c>
      <c r="H32" s="146">
        <f>H31</f>
        <v>0</v>
      </c>
      <c r="I32" s="146">
        <v>0</v>
      </c>
      <c r="J32" s="146">
        <f>J31</f>
        <v>885.45</v>
      </c>
      <c r="K32" s="146">
        <f t="shared" si="7"/>
        <v>12.905270982269737</v>
      </c>
    </row>
    <row r="33" spans="1:24">
      <c r="A33" s="54">
        <v>1</v>
      </c>
      <c r="B33" s="54" t="s">
        <v>28</v>
      </c>
      <c r="C33" s="58">
        <v>32</v>
      </c>
      <c r="D33" s="119">
        <v>335.6</v>
      </c>
      <c r="E33" s="119">
        <v>0</v>
      </c>
      <c r="F33" s="119">
        <v>0</v>
      </c>
      <c r="G33" s="119">
        <v>0</v>
      </c>
      <c r="H33" s="119">
        <f>E33-F33</f>
        <v>0</v>
      </c>
      <c r="I33" s="119">
        <v>0</v>
      </c>
      <c r="J33" s="119">
        <v>0</v>
      </c>
      <c r="K33" s="119">
        <f t="shared" si="7"/>
        <v>0</v>
      </c>
    </row>
    <row r="34" spans="1:24" s="4" customFormat="1">
      <c r="A34" s="574" t="s">
        <v>275</v>
      </c>
      <c r="B34" s="579"/>
      <c r="C34" s="145">
        <f>C33</f>
        <v>32</v>
      </c>
      <c r="D34" s="146">
        <f>D33</f>
        <v>335.6</v>
      </c>
      <c r="E34" s="146">
        <f>E33</f>
        <v>0</v>
      </c>
      <c r="F34" s="146">
        <f>F33</f>
        <v>0</v>
      </c>
      <c r="G34" s="146">
        <v>0</v>
      </c>
      <c r="H34" s="146">
        <f>H33</f>
        <v>0</v>
      </c>
      <c r="I34" s="146">
        <v>0</v>
      </c>
      <c r="J34" s="146">
        <f>J33</f>
        <v>0</v>
      </c>
      <c r="K34" s="146">
        <f t="shared" si="7"/>
        <v>0</v>
      </c>
    </row>
    <row r="35" spans="1:24" s="4" customFormat="1">
      <c r="A35" s="566" t="s">
        <v>271</v>
      </c>
      <c r="B35" s="575"/>
      <c r="C35" s="145">
        <v>205</v>
      </c>
      <c r="D35" s="146">
        <v>6824.57</v>
      </c>
      <c r="E35" s="146">
        <v>0</v>
      </c>
      <c r="F35" s="146">
        <v>0</v>
      </c>
      <c r="G35" s="146">
        <v>0</v>
      </c>
      <c r="H35" s="146">
        <f>E35-F35</f>
        <v>0</v>
      </c>
      <c r="I35" s="146">
        <v>0</v>
      </c>
      <c r="J35" s="146">
        <v>0</v>
      </c>
      <c r="K35" s="146">
        <f t="shared" si="7"/>
        <v>0</v>
      </c>
    </row>
    <row r="36" spans="1:24" s="4" customFormat="1" ht="19.5" customHeight="1">
      <c r="A36" s="608" t="s">
        <v>119</v>
      </c>
      <c r="B36" s="616"/>
      <c r="C36" s="157">
        <f>C21+C30+C32+C34+C35</f>
        <v>15918</v>
      </c>
      <c r="D36" s="158">
        <f>D21+D30+D32+D34+D35</f>
        <v>79571.44</v>
      </c>
      <c r="E36" s="158">
        <f>E21+E30+E32+E34+E35</f>
        <v>5908.96</v>
      </c>
      <c r="F36" s="158">
        <f>F21+F30+F32+F34+F35</f>
        <v>776.86</v>
      </c>
      <c r="G36" s="158">
        <f>F36/E36*100</f>
        <v>13.147152798461997</v>
      </c>
      <c r="H36" s="158">
        <f>H21+H30+H32+H34+H35</f>
        <v>5132.1000000000004</v>
      </c>
      <c r="I36" s="158">
        <f>H36/E36*100</f>
        <v>86.852847201538012</v>
      </c>
      <c r="J36" s="158">
        <f>J21+J30+J32+J34+J35</f>
        <v>10407.240000000002</v>
      </c>
      <c r="K36" s="158">
        <f t="shared" si="7"/>
        <v>13.079114818080459</v>
      </c>
    </row>
    <row r="37" spans="1:24">
      <c r="A37" s="12"/>
      <c r="B37" s="12"/>
      <c r="C37" s="12"/>
      <c r="D37" s="97"/>
      <c r="E37" s="97"/>
      <c r="F37" s="97"/>
      <c r="G37" s="97"/>
      <c r="H37" s="97"/>
      <c r="I37" s="97"/>
      <c r="J37" s="97"/>
      <c r="K37" s="97"/>
      <c r="X37" s="24"/>
    </row>
    <row r="38" spans="1:24">
      <c r="D38" s="306"/>
    </row>
  </sheetData>
  <mergeCells count="9">
    <mergeCell ref="A1:K1"/>
    <mergeCell ref="A34:B34"/>
    <mergeCell ref="A35:B35"/>
    <mergeCell ref="A36:B36"/>
    <mergeCell ref="A2:K2"/>
    <mergeCell ref="A3:K3"/>
    <mergeCell ref="A21:B21"/>
    <mergeCell ref="A30:B30"/>
    <mergeCell ref="A32:B32"/>
  </mergeCells>
  <pageMargins left="0.45" right="0.25" top="0.76" bottom="0.75" header="0.3" footer="0.3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38"/>
  <sheetViews>
    <sheetView topLeftCell="A13" workbookViewId="0">
      <selection sqref="A1:K35"/>
    </sheetView>
  </sheetViews>
  <sheetFormatPr defaultRowHeight="15"/>
  <cols>
    <col min="1" max="1" width="7" bestFit="1" customWidth="1"/>
    <col min="2" max="2" width="11.28515625" customWidth="1"/>
    <col min="3" max="3" width="7.140625" customWidth="1"/>
    <col min="4" max="4" width="10.42578125" style="23" bestFit="1" customWidth="1"/>
    <col min="5" max="5" width="9.5703125" style="23" bestFit="1" customWidth="1"/>
    <col min="6" max="6" width="11.140625" style="23" customWidth="1"/>
    <col min="7" max="7" width="10.7109375" style="23" customWidth="1"/>
    <col min="8" max="8" width="10.85546875" style="23" bestFit="1" customWidth="1"/>
    <col min="9" max="9" width="11" style="23" customWidth="1"/>
    <col min="10" max="10" width="9.5703125" style="23" bestFit="1" customWidth="1"/>
    <col min="11" max="11" width="11.28515625" style="23" customWidth="1"/>
    <col min="12" max="12" width="11.42578125" customWidth="1"/>
    <col min="13" max="13" width="7.28515625" customWidth="1"/>
    <col min="14" max="14" width="11.42578125" customWidth="1"/>
  </cols>
  <sheetData>
    <row r="1" spans="1:11" s="15" customFormat="1" ht="18" customHeight="1">
      <c r="A1" s="559">
        <v>24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32.25" customHeight="1">
      <c r="A2" s="618" t="s">
        <v>545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</row>
    <row r="3" spans="1:11" ht="21" customHeight="1">
      <c r="A3" s="621" t="s">
        <v>544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</row>
    <row r="4" spans="1:11" ht="45" customHeight="1">
      <c r="A4" s="140" t="s">
        <v>58</v>
      </c>
      <c r="B4" s="156" t="s">
        <v>0</v>
      </c>
      <c r="C4" s="141" t="s">
        <v>63</v>
      </c>
      <c r="D4" s="354" t="s">
        <v>64</v>
      </c>
      <c r="E4" s="354" t="s">
        <v>65</v>
      </c>
      <c r="F4" s="354" t="s">
        <v>66</v>
      </c>
      <c r="G4" s="354" t="s">
        <v>67</v>
      </c>
      <c r="H4" s="354" t="s">
        <v>68</v>
      </c>
      <c r="I4" s="354" t="s">
        <v>69</v>
      </c>
      <c r="J4" s="354" t="s">
        <v>70</v>
      </c>
      <c r="K4" s="354" t="s">
        <v>71</v>
      </c>
    </row>
    <row r="5" spans="1:11">
      <c r="A5" s="116">
        <f>ROW(A1)</f>
        <v>1</v>
      </c>
      <c r="B5" s="134" t="s">
        <v>4</v>
      </c>
      <c r="C5" s="174">
        <v>5</v>
      </c>
      <c r="D5" s="34">
        <v>96.06</v>
      </c>
      <c r="E5" s="34">
        <v>19.79</v>
      </c>
      <c r="F5" s="34">
        <v>0</v>
      </c>
      <c r="G5" s="119">
        <v>0</v>
      </c>
      <c r="H5" s="119">
        <f t="shared" ref="H5:H35" si="0">E5-F5</f>
        <v>19.79</v>
      </c>
      <c r="I5" s="119">
        <v>0</v>
      </c>
      <c r="J5" s="34">
        <v>19.79</v>
      </c>
      <c r="K5" s="119">
        <f>J5/D5*100</f>
        <v>20.6017072662919</v>
      </c>
    </row>
    <row r="6" spans="1:11">
      <c r="A6" s="116">
        <f t="shared" ref="A6:A19" si="1">ROW(A2)</f>
        <v>2</v>
      </c>
      <c r="B6" s="55" t="s">
        <v>5</v>
      </c>
      <c r="C6" s="174">
        <v>747</v>
      </c>
      <c r="D6" s="34">
        <v>1516.92</v>
      </c>
      <c r="E6" s="34">
        <v>63.82</v>
      </c>
      <c r="F6" s="34">
        <v>11.72</v>
      </c>
      <c r="G6" s="119">
        <f>F6/E6*100</f>
        <v>18.364149169539331</v>
      </c>
      <c r="H6" s="119">
        <f t="shared" si="0"/>
        <v>52.1</v>
      </c>
      <c r="I6" s="119">
        <f>H6/E6*100</f>
        <v>81.635850830460683</v>
      </c>
      <c r="J6" s="34">
        <v>63.82</v>
      </c>
      <c r="K6" s="119">
        <f t="shared" ref="K6:K35" si="2">J6/D6*100</f>
        <v>4.2072093452522212</v>
      </c>
    </row>
    <row r="7" spans="1:11">
      <c r="A7" s="116">
        <f t="shared" si="1"/>
        <v>3</v>
      </c>
      <c r="B7" s="55" t="s">
        <v>6</v>
      </c>
      <c r="C7" s="174">
        <v>0</v>
      </c>
      <c r="D7" s="34">
        <v>0</v>
      </c>
      <c r="E7" s="34">
        <v>0</v>
      </c>
      <c r="F7" s="34">
        <v>0</v>
      </c>
      <c r="G7" s="119">
        <v>0</v>
      </c>
      <c r="H7" s="119">
        <f t="shared" si="0"/>
        <v>0</v>
      </c>
      <c r="I7" s="119">
        <v>0</v>
      </c>
      <c r="J7" s="34">
        <v>0</v>
      </c>
      <c r="K7" s="119">
        <v>0</v>
      </c>
    </row>
    <row r="8" spans="1:11">
      <c r="A8" s="116">
        <f t="shared" si="1"/>
        <v>4</v>
      </c>
      <c r="B8" s="55" t="s">
        <v>7</v>
      </c>
      <c r="C8" s="174">
        <v>20</v>
      </c>
      <c r="D8" s="34">
        <v>547.15</v>
      </c>
      <c r="E8" s="34">
        <v>10</v>
      </c>
      <c r="F8" s="34">
        <v>0</v>
      </c>
      <c r="G8" s="119">
        <f t="shared" ref="G8:G35" si="3">F8/E8*100</f>
        <v>0</v>
      </c>
      <c r="H8" s="119">
        <f t="shared" si="0"/>
        <v>10</v>
      </c>
      <c r="I8" s="119">
        <f t="shared" ref="I8:I35" si="4">H8/E8*100</f>
        <v>100</v>
      </c>
      <c r="J8" s="34">
        <v>0</v>
      </c>
      <c r="K8" s="119">
        <f t="shared" si="2"/>
        <v>0</v>
      </c>
    </row>
    <row r="9" spans="1:11">
      <c r="A9" s="116">
        <f t="shared" si="1"/>
        <v>5</v>
      </c>
      <c r="B9" s="55" t="s">
        <v>8</v>
      </c>
      <c r="C9" s="174">
        <v>40</v>
      </c>
      <c r="D9" s="34">
        <v>674.19</v>
      </c>
      <c r="E9" s="34">
        <v>44.5</v>
      </c>
      <c r="F9" s="34">
        <v>32</v>
      </c>
      <c r="G9" s="119">
        <f t="shared" si="3"/>
        <v>71.910112359550567</v>
      </c>
      <c r="H9" s="119">
        <f t="shared" si="0"/>
        <v>12.5</v>
      </c>
      <c r="I9" s="119">
        <f t="shared" si="4"/>
        <v>28.08988764044944</v>
      </c>
      <c r="J9" s="34">
        <v>5</v>
      </c>
      <c r="K9" s="119">
        <f t="shared" si="2"/>
        <v>0.74163069757783406</v>
      </c>
    </row>
    <row r="10" spans="1:11">
      <c r="A10" s="116">
        <f t="shared" si="1"/>
        <v>6</v>
      </c>
      <c r="B10" s="55" t="s">
        <v>9</v>
      </c>
      <c r="C10" s="174">
        <v>0</v>
      </c>
      <c r="D10" s="34">
        <v>354.4</v>
      </c>
      <c r="E10" s="34">
        <v>0</v>
      </c>
      <c r="F10" s="34">
        <v>0</v>
      </c>
      <c r="G10" s="119">
        <v>0</v>
      </c>
      <c r="H10" s="119">
        <f t="shared" si="0"/>
        <v>0</v>
      </c>
      <c r="I10" s="119">
        <v>0</v>
      </c>
      <c r="J10" s="34">
        <v>0</v>
      </c>
      <c r="K10" s="119">
        <f t="shared" si="2"/>
        <v>0</v>
      </c>
    </row>
    <row r="11" spans="1:11">
      <c r="A11" s="116">
        <f t="shared" si="1"/>
        <v>7</v>
      </c>
      <c r="B11" s="55" t="s">
        <v>11</v>
      </c>
      <c r="C11" s="174">
        <v>147</v>
      </c>
      <c r="D11" s="34">
        <v>5236.5600000000004</v>
      </c>
      <c r="E11" s="34">
        <v>16</v>
      </c>
      <c r="F11" s="34">
        <v>3</v>
      </c>
      <c r="G11" s="119">
        <f t="shared" si="3"/>
        <v>18.75</v>
      </c>
      <c r="H11" s="119">
        <f t="shared" si="0"/>
        <v>13</v>
      </c>
      <c r="I11" s="119">
        <f t="shared" si="4"/>
        <v>81.25</v>
      </c>
      <c r="J11" s="34">
        <v>32</v>
      </c>
      <c r="K11" s="119">
        <f t="shared" si="2"/>
        <v>0.61108819530378722</v>
      </c>
    </row>
    <row r="12" spans="1:11">
      <c r="A12" s="116">
        <f t="shared" si="1"/>
        <v>8</v>
      </c>
      <c r="B12" s="55" t="s">
        <v>12</v>
      </c>
      <c r="C12" s="174">
        <v>0</v>
      </c>
      <c r="D12" s="34">
        <v>0</v>
      </c>
      <c r="E12" s="34">
        <v>0</v>
      </c>
      <c r="F12" s="34">
        <v>0</v>
      </c>
      <c r="G12" s="119">
        <v>0</v>
      </c>
      <c r="H12" s="119">
        <f t="shared" si="0"/>
        <v>0</v>
      </c>
      <c r="I12" s="119">
        <v>0</v>
      </c>
      <c r="J12" s="34">
        <v>0</v>
      </c>
      <c r="K12" s="119">
        <v>0</v>
      </c>
    </row>
    <row r="13" spans="1:11">
      <c r="A13" s="116">
        <f t="shared" si="1"/>
        <v>9</v>
      </c>
      <c r="B13" s="55" t="s">
        <v>13</v>
      </c>
      <c r="C13" s="174">
        <v>49</v>
      </c>
      <c r="D13" s="34">
        <v>84.47</v>
      </c>
      <c r="E13" s="34">
        <v>0</v>
      </c>
      <c r="F13" s="34">
        <v>0</v>
      </c>
      <c r="G13" s="119">
        <v>0</v>
      </c>
      <c r="H13" s="119">
        <f t="shared" si="0"/>
        <v>0</v>
      </c>
      <c r="I13" s="119">
        <v>0</v>
      </c>
      <c r="J13" s="34">
        <v>0</v>
      </c>
      <c r="K13" s="119">
        <f t="shared" si="2"/>
        <v>0</v>
      </c>
    </row>
    <row r="14" spans="1:11">
      <c r="A14" s="116">
        <f t="shared" si="1"/>
        <v>10</v>
      </c>
      <c r="B14" s="55" t="s">
        <v>14</v>
      </c>
      <c r="C14" s="174">
        <v>86</v>
      </c>
      <c r="D14" s="34">
        <v>1488.56</v>
      </c>
      <c r="E14" s="34">
        <v>2.4700000000000002</v>
      </c>
      <c r="F14" s="34">
        <v>2</v>
      </c>
      <c r="G14" s="119">
        <f t="shared" si="3"/>
        <v>80.97165991902834</v>
      </c>
      <c r="H14" s="119">
        <f t="shared" si="0"/>
        <v>0.4700000000000002</v>
      </c>
      <c r="I14" s="119">
        <f t="shared" si="4"/>
        <v>19.028340080971667</v>
      </c>
      <c r="J14" s="34">
        <v>15</v>
      </c>
      <c r="K14" s="119">
        <f t="shared" si="2"/>
        <v>1.0076852797334337</v>
      </c>
    </row>
    <row r="15" spans="1:11">
      <c r="A15" s="116">
        <f t="shared" si="1"/>
        <v>11</v>
      </c>
      <c r="B15" s="55" t="s">
        <v>15</v>
      </c>
      <c r="C15" s="174">
        <v>8</v>
      </c>
      <c r="D15" s="34">
        <v>141.26</v>
      </c>
      <c r="E15" s="34">
        <v>0</v>
      </c>
      <c r="F15" s="34">
        <v>0</v>
      </c>
      <c r="G15" s="119">
        <v>0</v>
      </c>
      <c r="H15" s="119">
        <f t="shared" si="0"/>
        <v>0</v>
      </c>
      <c r="I15" s="119">
        <v>0</v>
      </c>
      <c r="J15" s="34">
        <v>0</v>
      </c>
      <c r="K15" s="119">
        <f t="shared" si="2"/>
        <v>0</v>
      </c>
    </row>
    <row r="16" spans="1:11">
      <c r="A16" s="116">
        <f t="shared" si="1"/>
        <v>12</v>
      </c>
      <c r="B16" s="55" t="s">
        <v>16</v>
      </c>
      <c r="C16" s="174">
        <v>1029</v>
      </c>
      <c r="D16" s="34">
        <v>8507.91</v>
      </c>
      <c r="E16" s="34">
        <v>731.22</v>
      </c>
      <c r="F16" s="34">
        <v>709.49</v>
      </c>
      <c r="G16" s="119">
        <f t="shared" si="3"/>
        <v>97.028254150597633</v>
      </c>
      <c r="H16" s="119">
        <f t="shared" si="0"/>
        <v>21.730000000000018</v>
      </c>
      <c r="I16" s="119">
        <f t="shared" si="4"/>
        <v>2.971745849402371</v>
      </c>
      <c r="J16" s="34">
        <v>172.16</v>
      </c>
      <c r="K16" s="119">
        <f t="shared" si="2"/>
        <v>2.0235286927106655</v>
      </c>
    </row>
    <row r="17" spans="1:11">
      <c r="A17" s="116">
        <f t="shared" si="1"/>
        <v>13</v>
      </c>
      <c r="B17" s="55" t="s">
        <v>17</v>
      </c>
      <c r="C17" s="174">
        <v>4</v>
      </c>
      <c r="D17" s="34">
        <v>8.6300000000000008</v>
      </c>
      <c r="E17" s="34">
        <v>0</v>
      </c>
      <c r="F17" s="34">
        <v>0</v>
      </c>
      <c r="G17" s="119">
        <v>0</v>
      </c>
      <c r="H17" s="119">
        <f t="shared" si="0"/>
        <v>0</v>
      </c>
      <c r="I17" s="119">
        <v>0</v>
      </c>
      <c r="J17" s="34">
        <v>0</v>
      </c>
      <c r="K17" s="119">
        <f t="shared" si="2"/>
        <v>0</v>
      </c>
    </row>
    <row r="18" spans="1:11">
      <c r="A18" s="116">
        <f t="shared" si="1"/>
        <v>14</v>
      </c>
      <c r="B18" s="55" t="s">
        <v>18</v>
      </c>
      <c r="C18" s="257">
        <v>219</v>
      </c>
      <c r="D18" s="258">
        <v>1953</v>
      </c>
      <c r="E18" s="258">
        <v>116.28</v>
      </c>
      <c r="F18" s="258">
        <v>95.32</v>
      </c>
      <c r="G18" s="119">
        <f t="shared" si="3"/>
        <v>81.97454420364636</v>
      </c>
      <c r="H18" s="119">
        <f t="shared" si="0"/>
        <v>20.960000000000008</v>
      </c>
      <c r="I18" s="119">
        <f t="shared" si="4"/>
        <v>18.025455796353636</v>
      </c>
      <c r="J18" s="258">
        <v>104.19</v>
      </c>
      <c r="K18" s="119">
        <f t="shared" si="2"/>
        <v>5.3348694316436251</v>
      </c>
    </row>
    <row r="19" spans="1:11">
      <c r="A19" s="116">
        <f t="shared" si="1"/>
        <v>15</v>
      </c>
      <c r="B19" s="55" t="s">
        <v>19</v>
      </c>
      <c r="C19" s="160">
        <v>0</v>
      </c>
      <c r="D19" s="161">
        <v>0</v>
      </c>
      <c r="E19" s="161">
        <v>0</v>
      </c>
      <c r="F19" s="161">
        <v>0</v>
      </c>
      <c r="G19" s="119">
        <v>0</v>
      </c>
      <c r="H19" s="119">
        <v>0</v>
      </c>
      <c r="I19" s="119">
        <v>0</v>
      </c>
      <c r="J19" s="161">
        <v>0</v>
      </c>
      <c r="K19" s="119">
        <v>0</v>
      </c>
    </row>
    <row r="20" spans="1:11">
      <c r="A20" s="116">
        <f>ROW(A16)</f>
        <v>16</v>
      </c>
      <c r="B20" s="55" t="s">
        <v>20</v>
      </c>
      <c r="C20" s="269">
        <v>6</v>
      </c>
      <c r="D20" s="345">
        <v>51.84</v>
      </c>
      <c r="E20" s="345">
        <v>0</v>
      </c>
      <c r="F20" s="345">
        <v>0</v>
      </c>
      <c r="G20" s="119">
        <v>0</v>
      </c>
      <c r="H20" s="119">
        <f t="shared" si="0"/>
        <v>0</v>
      </c>
      <c r="I20" s="119">
        <v>0</v>
      </c>
      <c r="J20" s="345">
        <v>3.06</v>
      </c>
      <c r="K20" s="119">
        <f t="shared" si="2"/>
        <v>5.9027777777777777</v>
      </c>
    </row>
    <row r="21" spans="1:11" s="73" customFormat="1">
      <c r="A21" s="566" t="s">
        <v>135</v>
      </c>
      <c r="B21" s="567"/>
      <c r="C21" s="183">
        <f>SUM(C5:C20)</f>
        <v>2360</v>
      </c>
      <c r="D21" s="183">
        <f t="shared" ref="D21:F21" si="5">SUM(D5:D20)</f>
        <v>20660.95</v>
      </c>
      <c r="E21" s="183">
        <f t="shared" si="5"/>
        <v>1004.08</v>
      </c>
      <c r="F21" s="183">
        <f t="shared" si="5"/>
        <v>853.53</v>
      </c>
      <c r="G21" s="146">
        <f t="shared" si="3"/>
        <v>85.006174806788295</v>
      </c>
      <c r="H21" s="146">
        <f t="shared" si="0"/>
        <v>150.55000000000007</v>
      </c>
      <c r="I21" s="146">
        <f t="shared" si="4"/>
        <v>14.993825193211702</v>
      </c>
      <c r="J21" s="184">
        <f>SUM(J5:J20)</f>
        <v>415.02</v>
      </c>
      <c r="K21" s="146">
        <f t="shared" si="2"/>
        <v>2.0087169273436118</v>
      </c>
    </row>
    <row r="22" spans="1:11">
      <c r="A22" s="51">
        <f>ROW(A1)</f>
        <v>1</v>
      </c>
      <c r="B22" s="55" t="s">
        <v>21</v>
      </c>
      <c r="C22" s="174">
        <v>1</v>
      </c>
      <c r="D22" s="34">
        <v>4</v>
      </c>
      <c r="E22" s="34">
        <v>0.12</v>
      </c>
      <c r="F22" s="34">
        <v>0.12</v>
      </c>
      <c r="G22" s="119">
        <f t="shared" si="3"/>
        <v>100</v>
      </c>
      <c r="H22" s="119">
        <f t="shared" si="0"/>
        <v>0</v>
      </c>
      <c r="I22" s="119">
        <f t="shared" si="4"/>
        <v>0</v>
      </c>
      <c r="J22" s="34">
        <v>0</v>
      </c>
      <c r="K22" s="119">
        <f t="shared" si="2"/>
        <v>0</v>
      </c>
    </row>
    <row r="23" spans="1:11">
      <c r="A23" s="51">
        <f t="shared" ref="A23:A29" si="6">ROW(A2)</f>
        <v>2</v>
      </c>
      <c r="B23" s="55" t="s">
        <v>22</v>
      </c>
      <c r="C23" s="174">
        <v>0</v>
      </c>
      <c r="D23" s="34">
        <v>0</v>
      </c>
      <c r="E23" s="34">
        <v>0</v>
      </c>
      <c r="F23" s="34">
        <v>0</v>
      </c>
      <c r="G23" s="119">
        <v>0</v>
      </c>
      <c r="H23" s="119">
        <f t="shared" si="0"/>
        <v>0</v>
      </c>
      <c r="I23" s="119">
        <v>0</v>
      </c>
      <c r="J23" s="34">
        <v>0</v>
      </c>
      <c r="K23" s="119">
        <v>0</v>
      </c>
    </row>
    <row r="24" spans="1:11">
      <c r="A24" s="51">
        <f t="shared" si="6"/>
        <v>3</v>
      </c>
      <c r="B24" s="55" t="s">
        <v>10</v>
      </c>
      <c r="C24" s="174">
        <v>13</v>
      </c>
      <c r="D24" s="34">
        <v>251.89</v>
      </c>
      <c r="E24" s="34">
        <v>0.11</v>
      </c>
      <c r="F24" s="34">
        <v>0.11</v>
      </c>
      <c r="G24" s="119">
        <f t="shared" si="3"/>
        <v>100</v>
      </c>
      <c r="H24" s="119">
        <f t="shared" si="0"/>
        <v>0</v>
      </c>
      <c r="I24" s="119">
        <f t="shared" si="4"/>
        <v>0</v>
      </c>
      <c r="J24" s="34">
        <v>0</v>
      </c>
      <c r="K24" s="119">
        <f t="shared" si="2"/>
        <v>0</v>
      </c>
    </row>
    <row r="25" spans="1:11">
      <c r="A25" s="51">
        <f t="shared" si="6"/>
        <v>4</v>
      </c>
      <c r="B25" s="55" t="s">
        <v>23</v>
      </c>
      <c r="C25" s="174">
        <v>0</v>
      </c>
      <c r="D25" s="34">
        <v>0</v>
      </c>
      <c r="E25" s="34">
        <v>0</v>
      </c>
      <c r="F25" s="34">
        <v>0</v>
      </c>
      <c r="G25" s="119">
        <v>0</v>
      </c>
      <c r="H25" s="119">
        <f t="shared" si="0"/>
        <v>0</v>
      </c>
      <c r="I25" s="119">
        <v>0</v>
      </c>
      <c r="J25" s="34">
        <v>0</v>
      </c>
      <c r="K25" s="119">
        <v>0</v>
      </c>
    </row>
    <row r="26" spans="1:11">
      <c r="A26" s="51">
        <f t="shared" si="6"/>
        <v>5</v>
      </c>
      <c r="B26" s="55" t="s">
        <v>24</v>
      </c>
      <c r="C26" s="174">
        <v>0</v>
      </c>
      <c r="D26" s="34">
        <v>0</v>
      </c>
      <c r="E26" s="34">
        <v>0</v>
      </c>
      <c r="F26" s="34">
        <v>0</v>
      </c>
      <c r="G26" s="119">
        <v>0</v>
      </c>
      <c r="H26" s="119">
        <f t="shared" si="0"/>
        <v>0</v>
      </c>
      <c r="I26" s="119">
        <v>0</v>
      </c>
      <c r="J26" s="34">
        <v>0</v>
      </c>
      <c r="K26" s="119">
        <v>0</v>
      </c>
    </row>
    <row r="27" spans="1:11">
      <c r="A27" s="51">
        <f t="shared" si="6"/>
        <v>6</v>
      </c>
      <c r="B27" s="55" t="s">
        <v>25</v>
      </c>
      <c r="C27" s="174">
        <v>0</v>
      </c>
      <c r="D27" s="34">
        <v>0</v>
      </c>
      <c r="E27" s="34">
        <v>0</v>
      </c>
      <c r="F27" s="34">
        <v>0</v>
      </c>
      <c r="G27" s="119">
        <v>0</v>
      </c>
      <c r="H27" s="119">
        <f t="shared" si="0"/>
        <v>0</v>
      </c>
      <c r="I27" s="119">
        <v>0</v>
      </c>
      <c r="J27" s="34">
        <v>0</v>
      </c>
      <c r="K27" s="119">
        <v>0</v>
      </c>
    </row>
    <row r="28" spans="1:11" ht="16.5" customHeight="1">
      <c r="A28" s="51">
        <f t="shared" si="6"/>
        <v>7</v>
      </c>
      <c r="B28" s="166" t="s">
        <v>26</v>
      </c>
      <c r="C28" s="174">
        <v>0</v>
      </c>
      <c r="D28" s="34">
        <v>0</v>
      </c>
      <c r="E28" s="34">
        <v>0</v>
      </c>
      <c r="F28" s="34">
        <v>0</v>
      </c>
      <c r="G28" s="119">
        <v>0</v>
      </c>
      <c r="H28" s="119">
        <f t="shared" si="0"/>
        <v>0</v>
      </c>
      <c r="I28" s="119">
        <v>0</v>
      </c>
      <c r="J28" s="34">
        <v>0</v>
      </c>
      <c r="K28" s="119">
        <v>0</v>
      </c>
    </row>
    <row r="29" spans="1:11" s="14" customFormat="1">
      <c r="A29" s="51">
        <f t="shared" si="6"/>
        <v>8</v>
      </c>
      <c r="B29" s="54" t="s">
        <v>261</v>
      </c>
      <c r="C29" s="174">
        <v>0</v>
      </c>
      <c r="D29" s="34">
        <v>0</v>
      </c>
      <c r="E29" s="34">
        <v>0</v>
      </c>
      <c r="F29" s="34">
        <v>0</v>
      </c>
      <c r="G29" s="119">
        <v>0</v>
      </c>
      <c r="H29" s="119">
        <f t="shared" si="0"/>
        <v>0</v>
      </c>
      <c r="I29" s="119">
        <v>0</v>
      </c>
      <c r="J29" s="34">
        <v>0</v>
      </c>
      <c r="K29" s="119">
        <v>0</v>
      </c>
    </row>
    <row r="30" spans="1:11" s="4" customFormat="1">
      <c r="A30" s="574" t="s">
        <v>136</v>
      </c>
      <c r="B30" s="571"/>
      <c r="C30" s="183">
        <f>SUM(C22:C29)</f>
        <v>14</v>
      </c>
      <c r="D30" s="183">
        <f t="shared" ref="D30:E30" si="7">SUM(D22:D29)</f>
        <v>255.89</v>
      </c>
      <c r="E30" s="183">
        <f t="shared" si="7"/>
        <v>0.22999999999999998</v>
      </c>
      <c r="F30" s="183">
        <f>SUM(F22:F29)</f>
        <v>0.22999999999999998</v>
      </c>
      <c r="G30" s="146">
        <f t="shared" si="3"/>
        <v>100</v>
      </c>
      <c r="H30" s="146">
        <f t="shared" si="0"/>
        <v>0</v>
      </c>
      <c r="I30" s="146">
        <f t="shared" si="4"/>
        <v>0</v>
      </c>
      <c r="J30" s="184">
        <f>SUM(J22:J29)</f>
        <v>0</v>
      </c>
      <c r="K30" s="146">
        <f t="shared" si="2"/>
        <v>0</v>
      </c>
    </row>
    <row r="31" spans="1:11">
      <c r="A31" s="51">
        <v>1</v>
      </c>
      <c r="B31" s="55" t="s">
        <v>27</v>
      </c>
      <c r="C31" s="174">
        <v>39</v>
      </c>
      <c r="D31" s="34">
        <v>889.65</v>
      </c>
      <c r="E31" s="34">
        <v>0</v>
      </c>
      <c r="F31" s="34">
        <v>0</v>
      </c>
      <c r="G31" s="119">
        <v>0</v>
      </c>
      <c r="H31" s="119">
        <f t="shared" si="0"/>
        <v>0</v>
      </c>
      <c r="I31" s="119">
        <v>0</v>
      </c>
      <c r="J31" s="34">
        <v>174.95</v>
      </c>
      <c r="K31" s="119">
        <f t="shared" si="2"/>
        <v>19.665036812229527</v>
      </c>
    </row>
    <row r="32" spans="1:11" s="4" customFormat="1">
      <c r="A32" s="608" t="s">
        <v>137</v>
      </c>
      <c r="B32" s="622"/>
      <c r="C32" s="183">
        <v>39</v>
      </c>
      <c r="D32" s="184">
        <v>889.65</v>
      </c>
      <c r="E32" s="184">
        <v>0</v>
      </c>
      <c r="F32" s="184">
        <v>0</v>
      </c>
      <c r="G32" s="146">
        <v>0</v>
      </c>
      <c r="H32" s="146">
        <f t="shared" si="0"/>
        <v>0</v>
      </c>
      <c r="I32" s="146">
        <v>0</v>
      </c>
      <c r="J32" s="184">
        <v>174.95</v>
      </c>
      <c r="K32" s="146">
        <f t="shared" si="2"/>
        <v>19.665036812229527</v>
      </c>
    </row>
    <row r="33" spans="1:11">
      <c r="A33" s="55">
        <v>1</v>
      </c>
      <c r="B33" s="54" t="s">
        <v>28</v>
      </c>
      <c r="C33" s="174">
        <v>307</v>
      </c>
      <c r="D33" s="34">
        <v>2323.1799999999998</v>
      </c>
      <c r="E33" s="34">
        <v>0</v>
      </c>
      <c r="F33" s="34">
        <v>0</v>
      </c>
      <c r="G33" s="119">
        <v>0</v>
      </c>
      <c r="H33" s="119">
        <f t="shared" si="0"/>
        <v>0</v>
      </c>
      <c r="I33" s="119">
        <v>0</v>
      </c>
      <c r="J33" s="34">
        <v>0</v>
      </c>
      <c r="K33" s="119">
        <f t="shared" si="2"/>
        <v>0</v>
      </c>
    </row>
    <row r="34" spans="1:11" s="4" customFormat="1">
      <c r="A34" s="608" t="s">
        <v>275</v>
      </c>
      <c r="B34" s="620"/>
      <c r="C34" s="183">
        <v>307</v>
      </c>
      <c r="D34" s="184">
        <v>2323.1799999999998</v>
      </c>
      <c r="E34" s="184">
        <v>0</v>
      </c>
      <c r="F34" s="184">
        <v>0</v>
      </c>
      <c r="G34" s="146">
        <v>0</v>
      </c>
      <c r="H34" s="146">
        <f t="shared" si="0"/>
        <v>0</v>
      </c>
      <c r="I34" s="146">
        <v>0</v>
      </c>
      <c r="J34" s="184">
        <v>0</v>
      </c>
      <c r="K34" s="146">
        <f t="shared" si="2"/>
        <v>0</v>
      </c>
    </row>
    <row r="35" spans="1:11" s="16" customFormat="1" ht="19.5" customHeight="1">
      <c r="A35" s="608" t="s">
        <v>119</v>
      </c>
      <c r="B35" s="616"/>
      <c r="C35" s="530">
        <f>C21+C30+C32+C34</f>
        <v>2720</v>
      </c>
      <c r="D35" s="152">
        <f>D21+D30+D32+D34</f>
        <v>24129.670000000002</v>
      </c>
      <c r="E35" s="152">
        <f>E21+E30+E32+E34</f>
        <v>1004.3100000000001</v>
      </c>
      <c r="F35" s="152">
        <f>F21+F30+F32+F34</f>
        <v>853.76</v>
      </c>
      <c r="G35" s="158">
        <f t="shared" si="3"/>
        <v>85.009608586990069</v>
      </c>
      <c r="H35" s="158">
        <f t="shared" si="0"/>
        <v>150.55000000000007</v>
      </c>
      <c r="I35" s="158">
        <f t="shared" si="4"/>
        <v>14.990391413009933</v>
      </c>
      <c r="J35" s="152">
        <f>J21+J30+J32+J34</f>
        <v>589.97</v>
      </c>
      <c r="K35" s="158">
        <f t="shared" si="2"/>
        <v>2.4449982117451254</v>
      </c>
    </row>
    <row r="38" spans="1:11">
      <c r="C38" s="23"/>
    </row>
  </sheetData>
  <mergeCells count="8">
    <mergeCell ref="A1:K1"/>
    <mergeCell ref="A34:B34"/>
    <mergeCell ref="A35:B35"/>
    <mergeCell ref="A3:K3"/>
    <mergeCell ref="A2:K2"/>
    <mergeCell ref="A21:B21"/>
    <mergeCell ref="A30:B30"/>
    <mergeCell ref="A32:B32"/>
  </mergeCells>
  <pageMargins left="0.25" right="0.25" top="0.75" bottom="0.75" header="0.3" footer="0.3"/>
  <pageSetup paperSize="9"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G37"/>
  <sheetViews>
    <sheetView topLeftCell="A7" workbookViewId="0">
      <selection sqref="A1:G36"/>
    </sheetView>
  </sheetViews>
  <sheetFormatPr defaultRowHeight="15"/>
  <cols>
    <col min="1" max="1" width="6.42578125" customWidth="1"/>
    <col min="2" max="2" width="12.85546875" customWidth="1"/>
    <col min="3" max="3" width="12.42578125" style="517" customWidth="1"/>
    <col min="4" max="4" width="11.85546875" style="18" customWidth="1"/>
    <col min="5" max="5" width="12.85546875" style="23" customWidth="1"/>
    <col min="6" max="6" width="15.5703125" customWidth="1"/>
    <col min="7" max="7" width="12" style="23" customWidth="1"/>
  </cols>
  <sheetData>
    <row r="1" spans="1:7" s="15" customFormat="1" ht="15.75">
      <c r="A1" s="594">
        <v>25</v>
      </c>
      <c r="B1" s="594"/>
      <c r="C1" s="594"/>
      <c r="D1" s="594"/>
      <c r="E1" s="594"/>
      <c r="F1" s="594"/>
      <c r="G1" s="594"/>
    </row>
    <row r="2" spans="1:7" ht="22.5" customHeight="1">
      <c r="A2" s="626" t="s">
        <v>299</v>
      </c>
      <c r="B2" s="626"/>
      <c r="C2" s="626"/>
      <c r="D2" s="626"/>
      <c r="E2" s="626"/>
      <c r="F2" s="626"/>
      <c r="G2" s="626"/>
    </row>
    <row r="3" spans="1:7" ht="24" customHeight="1">
      <c r="A3" s="633" t="s">
        <v>489</v>
      </c>
      <c r="B3" s="633"/>
      <c r="C3" s="633"/>
      <c r="D3" s="633"/>
      <c r="E3" s="633"/>
      <c r="F3" s="633"/>
      <c r="G3" s="633"/>
    </row>
    <row r="4" spans="1:7" s="22" customFormat="1" ht="21.75" customHeight="1">
      <c r="A4" s="630" t="s">
        <v>58</v>
      </c>
      <c r="B4" s="630" t="s">
        <v>81</v>
      </c>
      <c r="C4" s="631" t="s">
        <v>82</v>
      </c>
      <c r="D4" s="630" t="s">
        <v>87</v>
      </c>
      <c r="E4" s="630"/>
      <c r="F4" s="630" t="s">
        <v>88</v>
      </c>
      <c r="G4" s="630"/>
    </row>
    <row r="5" spans="1:7" ht="36" customHeight="1">
      <c r="A5" s="630"/>
      <c r="B5" s="630"/>
      <c r="C5" s="632"/>
      <c r="D5" s="235" t="s">
        <v>298</v>
      </c>
      <c r="E5" s="511" t="s">
        <v>296</v>
      </c>
      <c r="F5" s="510" t="s">
        <v>297</v>
      </c>
      <c r="G5" s="511" t="s">
        <v>291</v>
      </c>
    </row>
    <row r="6" spans="1:7">
      <c r="A6" s="26">
        <v>1</v>
      </c>
      <c r="B6" s="27" t="s">
        <v>4</v>
      </c>
      <c r="C6" s="516">
        <v>38.5</v>
      </c>
      <c r="D6" s="307">
        <v>0</v>
      </c>
      <c r="E6" s="312">
        <v>0</v>
      </c>
      <c r="F6" s="307">
        <v>9</v>
      </c>
      <c r="G6" s="312">
        <v>4.87</v>
      </c>
    </row>
    <row r="7" spans="1:7">
      <c r="A7" s="17">
        <v>2</v>
      </c>
      <c r="B7" s="28" t="s">
        <v>5</v>
      </c>
      <c r="C7" s="281">
        <v>33</v>
      </c>
      <c r="D7" s="307">
        <v>0</v>
      </c>
      <c r="E7" s="312">
        <v>0</v>
      </c>
      <c r="F7" s="307">
        <v>0</v>
      </c>
      <c r="G7" s="312">
        <v>0</v>
      </c>
    </row>
    <row r="8" spans="1:7">
      <c r="A8" s="17">
        <v>3</v>
      </c>
      <c r="B8" s="28" t="s">
        <v>6</v>
      </c>
      <c r="C8" s="281">
        <v>256.46999999999997</v>
      </c>
      <c r="D8" s="307">
        <v>0</v>
      </c>
      <c r="E8" s="312">
        <v>0</v>
      </c>
      <c r="F8" s="307">
        <v>0</v>
      </c>
      <c r="G8" s="312">
        <v>0</v>
      </c>
    </row>
    <row r="9" spans="1:7">
      <c r="A9" s="17">
        <v>4</v>
      </c>
      <c r="B9" s="28" t="s">
        <v>7</v>
      </c>
      <c r="C9" s="281">
        <v>33</v>
      </c>
      <c r="D9" s="307">
        <v>8</v>
      </c>
      <c r="E9" s="312">
        <v>8.1999999999999993</v>
      </c>
      <c r="F9" s="307">
        <v>45</v>
      </c>
      <c r="G9" s="312">
        <v>29.77</v>
      </c>
    </row>
    <row r="10" spans="1:7" s="12" customFormat="1">
      <c r="A10" s="51">
        <v>5</v>
      </c>
      <c r="B10" s="55" t="s">
        <v>8</v>
      </c>
      <c r="C10" s="281">
        <v>253</v>
      </c>
      <c r="D10" s="307">
        <v>22</v>
      </c>
      <c r="E10" s="312">
        <v>17.91</v>
      </c>
      <c r="F10" s="307">
        <v>1304</v>
      </c>
      <c r="G10" s="312">
        <v>679.54</v>
      </c>
    </row>
    <row r="11" spans="1:7">
      <c r="A11" s="17">
        <v>6</v>
      </c>
      <c r="B11" s="28" t="s">
        <v>9</v>
      </c>
      <c r="C11" s="281">
        <v>352.35</v>
      </c>
      <c r="D11" s="307">
        <v>0</v>
      </c>
      <c r="E11" s="312">
        <v>0</v>
      </c>
      <c r="F11" s="307">
        <v>0</v>
      </c>
      <c r="G11" s="312">
        <v>0</v>
      </c>
    </row>
    <row r="12" spans="1:7">
      <c r="A12" s="17">
        <v>7</v>
      </c>
      <c r="B12" s="28" t="s">
        <v>11</v>
      </c>
      <c r="C12" s="281">
        <v>155.71</v>
      </c>
      <c r="D12" s="307">
        <v>2</v>
      </c>
      <c r="E12" s="312">
        <v>2.1800000000000002</v>
      </c>
      <c r="F12" s="307">
        <v>2</v>
      </c>
      <c r="G12" s="312">
        <v>2.1800000000000002</v>
      </c>
    </row>
    <row r="13" spans="1:7">
      <c r="A13" s="17">
        <v>8</v>
      </c>
      <c r="B13" s="28" t="s">
        <v>12</v>
      </c>
      <c r="C13" s="281">
        <v>33</v>
      </c>
      <c r="D13" s="307">
        <v>0</v>
      </c>
      <c r="E13" s="312">
        <v>0</v>
      </c>
      <c r="F13" s="307">
        <v>0</v>
      </c>
      <c r="G13" s="312">
        <v>0</v>
      </c>
    </row>
    <row r="14" spans="1:7">
      <c r="A14" s="17">
        <v>9</v>
      </c>
      <c r="B14" s="28" t="s">
        <v>13</v>
      </c>
      <c r="C14" s="281">
        <v>27.5</v>
      </c>
      <c r="D14" s="307">
        <v>0</v>
      </c>
      <c r="E14" s="312">
        <v>0</v>
      </c>
      <c r="F14" s="307">
        <v>0</v>
      </c>
      <c r="G14" s="312">
        <v>0</v>
      </c>
    </row>
    <row r="15" spans="1:7" s="12" customFormat="1">
      <c r="A15" s="51">
        <v>10</v>
      </c>
      <c r="B15" s="55" t="s">
        <v>14</v>
      </c>
      <c r="C15" s="281">
        <v>250.14</v>
      </c>
      <c r="D15" s="307">
        <v>1</v>
      </c>
      <c r="E15" s="312">
        <v>0.5</v>
      </c>
      <c r="F15" s="307">
        <v>56</v>
      </c>
      <c r="G15" s="312">
        <v>28.36</v>
      </c>
    </row>
    <row r="16" spans="1:7">
      <c r="A16" s="17">
        <v>11</v>
      </c>
      <c r="B16" s="28" t="s">
        <v>15</v>
      </c>
      <c r="C16" s="281">
        <v>22</v>
      </c>
      <c r="D16" s="307">
        <v>0</v>
      </c>
      <c r="E16" s="312">
        <v>0</v>
      </c>
      <c r="F16" s="307">
        <v>0</v>
      </c>
      <c r="G16" s="312">
        <v>0</v>
      </c>
    </row>
    <row r="17" spans="1:7" s="12" customFormat="1">
      <c r="A17" s="51">
        <v>12</v>
      </c>
      <c r="B17" s="55" t="s">
        <v>16</v>
      </c>
      <c r="C17" s="281">
        <v>2041.0299999999997</v>
      </c>
      <c r="D17" s="307">
        <v>937</v>
      </c>
      <c r="E17" s="312">
        <v>854.1</v>
      </c>
      <c r="F17" s="307">
        <v>5676</v>
      </c>
      <c r="G17" s="312">
        <v>3819.34</v>
      </c>
    </row>
    <row r="18" spans="1:7">
      <c r="A18" s="17">
        <v>13</v>
      </c>
      <c r="B18" s="28" t="s">
        <v>17</v>
      </c>
      <c r="C18" s="281">
        <v>71.06</v>
      </c>
      <c r="D18" s="307">
        <v>1</v>
      </c>
      <c r="E18" s="312">
        <v>0.55000000000000004</v>
      </c>
      <c r="F18" s="307">
        <v>213</v>
      </c>
      <c r="G18" s="312">
        <v>104.91</v>
      </c>
    </row>
    <row r="19" spans="1:7" s="12" customFormat="1">
      <c r="A19" s="51">
        <v>14</v>
      </c>
      <c r="B19" s="55" t="s">
        <v>18</v>
      </c>
      <c r="C19" s="281">
        <v>170.84</v>
      </c>
      <c r="D19" s="307">
        <v>12</v>
      </c>
      <c r="E19" s="312">
        <v>7.6</v>
      </c>
      <c r="F19" s="307">
        <v>170</v>
      </c>
      <c r="G19" s="312">
        <v>132.32</v>
      </c>
    </row>
    <row r="20" spans="1:7" s="12" customFormat="1">
      <c r="A20" s="51">
        <v>15</v>
      </c>
      <c r="B20" s="55" t="s">
        <v>19</v>
      </c>
      <c r="C20" s="281">
        <v>163.13</v>
      </c>
      <c r="D20" s="307">
        <v>0</v>
      </c>
      <c r="E20" s="312">
        <v>0</v>
      </c>
      <c r="F20" s="307">
        <v>0</v>
      </c>
      <c r="G20" s="312">
        <v>0</v>
      </c>
    </row>
    <row r="21" spans="1:7">
      <c r="A21" s="17">
        <v>16</v>
      </c>
      <c r="B21" s="28" t="s">
        <v>20</v>
      </c>
      <c r="C21" s="281">
        <v>33.39</v>
      </c>
      <c r="D21" s="307">
        <v>0</v>
      </c>
      <c r="E21" s="312">
        <v>0</v>
      </c>
      <c r="F21" s="307">
        <v>85</v>
      </c>
      <c r="G21" s="312">
        <v>64.33</v>
      </c>
    </row>
    <row r="22" spans="1:7" s="4" customFormat="1">
      <c r="A22" s="623" t="s">
        <v>135</v>
      </c>
      <c r="B22" s="625"/>
      <c r="C22" s="167">
        <f>SUM(C6:C21)</f>
        <v>3934.12</v>
      </c>
      <c r="D22" s="145">
        <f>SUM(D6:D21)</f>
        <v>983</v>
      </c>
      <c r="E22" s="146">
        <f>SUM(E6:E21)</f>
        <v>891.04</v>
      </c>
      <c r="F22" s="145">
        <f>SUM(F6:F21)</f>
        <v>7560</v>
      </c>
      <c r="G22" s="146">
        <f>SUM(G6:G21)</f>
        <v>4865.62</v>
      </c>
    </row>
    <row r="23" spans="1:7" s="12" customFormat="1">
      <c r="A23" s="56">
        <v>1</v>
      </c>
      <c r="B23" s="56" t="s">
        <v>21</v>
      </c>
      <c r="C23" s="281">
        <v>88</v>
      </c>
      <c r="D23" s="29">
        <v>0</v>
      </c>
      <c r="E23" s="119">
        <v>0</v>
      </c>
      <c r="F23" s="307">
        <v>10</v>
      </c>
      <c r="G23" s="312">
        <v>36.590000000000003</v>
      </c>
    </row>
    <row r="24" spans="1:7">
      <c r="A24" s="32">
        <v>2</v>
      </c>
      <c r="B24" s="32" t="s">
        <v>22</v>
      </c>
      <c r="C24" s="281">
        <v>92.070000000000007</v>
      </c>
      <c r="D24" s="29">
        <v>0</v>
      </c>
      <c r="E24" s="119">
        <v>0</v>
      </c>
      <c r="F24" s="29">
        <v>0</v>
      </c>
      <c r="G24" s="119">
        <v>0</v>
      </c>
    </row>
    <row r="25" spans="1:7" s="12" customFormat="1">
      <c r="A25" s="51">
        <v>3</v>
      </c>
      <c r="B25" s="55" t="s">
        <v>10</v>
      </c>
      <c r="C25" s="281">
        <v>29.92</v>
      </c>
      <c r="D25" s="307">
        <v>0</v>
      </c>
      <c r="E25" s="312">
        <v>7</v>
      </c>
      <c r="F25" s="307">
        <v>0</v>
      </c>
      <c r="G25" s="312">
        <v>55.75</v>
      </c>
    </row>
    <row r="26" spans="1:7">
      <c r="A26" s="32">
        <v>4</v>
      </c>
      <c r="B26" s="32" t="s">
        <v>23</v>
      </c>
      <c r="C26" s="281">
        <v>22</v>
      </c>
      <c r="D26" s="29">
        <v>0</v>
      </c>
      <c r="E26" s="119">
        <v>0</v>
      </c>
      <c r="F26" s="29">
        <v>0</v>
      </c>
      <c r="G26" s="119">
        <v>0</v>
      </c>
    </row>
    <row r="27" spans="1:7">
      <c r="A27" s="32">
        <v>5</v>
      </c>
      <c r="B27" s="32" t="s">
        <v>24</v>
      </c>
      <c r="C27" s="281">
        <v>51.7</v>
      </c>
      <c r="D27" s="29">
        <v>0</v>
      </c>
      <c r="E27" s="119">
        <v>0</v>
      </c>
      <c r="F27" s="29">
        <v>0</v>
      </c>
      <c r="G27" s="119">
        <v>0</v>
      </c>
    </row>
    <row r="28" spans="1:7">
      <c r="A28" s="32">
        <v>6</v>
      </c>
      <c r="B28" s="32" t="s">
        <v>25</v>
      </c>
      <c r="C28" s="281">
        <v>22</v>
      </c>
      <c r="D28" s="29">
        <v>0</v>
      </c>
      <c r="E28" s="119">
        <v>0</v>
      </c>
      <c r="F28" s="29">
        <v>0</v>
      </c>
      <c r="G28" s="119">
        <v>0</v>
      </c>
    </row>
    <row r="29" spans="1:7" ht="13.5" customHeight="1">
      <c r="A29" s="33">
        <v>7</v>
      </c>
      <c r="B29" s="32" t="s">
        <v>26</v>
      </c>
      <c r="C29" s="281">
        <v>16.5</v>
      </c>
      <c r="D29" s="29">
        <v>0</v>
      </c>
      <c r="E29" s="119">
        <v>0</v>
      </c>
      <c r="F29" s="29">
        <v>0</v>
      </c>
      <c r="G29" s="119">
        <v>0</v>
      </c>
    </row>
    <row r="30" spans="1:7" s="14" customFormat="1">
      <c r="A30" s="32">
        <v>8</v>
      </c>
      <c r="B30" s="32" t="s">
        <v>261</v>
      </c>
      <c r="C30" s="281">
        <v>0</v>
      </c>
      <c r="D30" s="29">
        <v>0</v>
      </c>
      <c r="E30" s="119">
        <v>0</v>
      </c>
      <c r="F30" s="29">
        <v>0</v>
      </c>
      <c r="G30" s="119">
        <v>0</v>
      </c>
    </row>
    <row r="31" spans="1:7" ht="15.75" customHeight="1">
      <c r="A31" s="627" t="s">
        <v>136</v>
      </c>
      <c r="B31" s="628"/>
      <c r="C31" s="167">
        <f>SUM(C23:C30)</f>
        <v>322.19</v>
      </c>
      <c r="D31" s="145">
        <f>SUM(D23:D30)</f>
        <v>0</v>
      </c>
      <c r="E31" s="146">
        <f>SUM(E23:E30)</f>
        <v>7</v>
      </c>
      <c r="F31" s="145">
        <f>SUM(F23:F30)</f>
        <v>10</v>
      </c>
      <c r="G31" s="146">
        <f>SUM(G23:G30)</f>
        <v>92.34</v>
      </c>
    </row>
    <row r="32" spans="1:7" s="57" customFormat="1">
      <c r="A32" s="51">
        <v>1</v>
      </c>
      <c r="B32" s="55" t="s">
        <v>27</v>
      </c>
      <c r="C32" s="29">
        <v>0</v>
      </c>
      <c r="D32" s="29">
        <v>0</v>
      </c>
      <c r="E32" s="119">
        <v>205.17</v>
      </c>
      <c r="F32" s="29">
        <v>2315</v>
      </c>
      <c r="G32" s="119">
        <v>2899.38</v>
      </c>
    </row>
    <row r="33" spans="1:7" ht="15" customHeight="1">
      <c r="A33" s="623" t="s">
        <v>137</v>
      </c>
      <c r="B33" s="629"/>
      <c r="C33" s="145">
        <f>C32</f>
        <v>0</v>
      </c>
      <c r="D33" s="145">
        <f>D32</f>
        <v>0</v>
      </c>
      <c r="E33" s="146">
        <f>SUM(E32)</f>
        <v>205.17</v>
      </c>
      <c r="F33" s="145">
        <f>SUM(F32)</f>
        <v>2315</v>
      </c>
      <c r="G33" s="146">
        <f>SUM(G32)</f>
        <v>2899.38</v>
      </c>
    </row>
    <row r="34" spans="1:7" s="12" customFormat="1">
      <c r="A34" s="55">
        <v>1</v>
      </c>
      <c r="B34" s="54" t="s">
        <v>28</v>
      </c>
      <c r="C34" s="58">
        <v>0</v>
      </c>
      <c r="D34" s="29">
        <v>71</v>
      </c>
      <c r="E34" s="119">
        <v>70.900000000000006</v>
      </c>
      <c r="F34" s="29">
        <v>760</v>
      </c>
      <c r="G34" s="119">
        <v>426.05</v>
      </c>
    </row>
    <row r="35" spans="1:7" s="4" customFormat="1">
      <c r="A35" s="623" t="s">
        <v>275</v>
      </c>
      <c r="B35" s="624"/>
      <c r="C35" s="167">
        <f>SUM(C34)</f>
        <v>0</v>
      </c>
      <c r="D35" s="145">
        <f>D34</f>
        <v>71</v>
      </c>
      <c r="E35" s="146">
        <f>E34</f>
        <v>70.900000000000006</v>
      </c>
      <c r="F35" s="145">
        <f>F34</f>
        <v>760</v>
      </c>
      <c r="G35" s="146">
        <f>G34</f>
        <v>426.05</v>
      </c>
    </row>
    <row r="36" spans="1:7">
      <c r="A36" s="623" t="s">
        <v>119</v>
      </c>
      <c r="B36" s="625"/>
      <c r="C36" s="167">
        <f>C22+C31+C33+C35</f>
        <v>4256.3099999999995</v>
      </c>
      <c r="D36" s="266">
        <f>D22+D31+D33+D35</f>
        <v>1054</v>
      </c>
      <c r="E36" s="267">
        <f>E22+E31+E33+E35</f>
        <v>1174.1100000000001</v>
      </c>
      <c r="F36" s="266">
        <f>F22+F31+F33+F35</f>
        <v>10645</v>
      </c>
      <c r="G36" s="267">
        <f>G22+G31+G33+G35</f>
        <v>8283.39</v>
      </c>
    </row>
    <row r="37" spans="1:7">
      <c r="D37" s="268"/>
      <c r="E37" s="97"/>
      <c r="F37" s="12"/>
      <c r="G37" s="97"/>
    </row>
  </sheetData>
  <mergeCells count="13">
    <mergeCell ref="A1:G1"/>
    <mergeCell ref="A35:B35"/>
    <mergeCell ref="A36:B36"/>
    <mergeCell ref="A2:G2"/>
    <mergeCell ref="A22:B22"/>
    <mergeCell ref="A31:B31"/>
    <mergeCell ref="A33:B33"/>
    <mergeCell ref="D4:E4"/>
    <mergeCell ref="F4:G4"/>
    <mergeCell ref="A4:A5"/>
    <mergeCell ref="B4:B5"/>
    <mergeCell ref="C4:C5"/>
    <mergeCell ref="A3:G3"/>
  </mergeCells>
  <pageMargins left="0.45" right="0.84" top="0.73" bottom="0.75" header="0.3" footer="0.3"/>
  <pageSetup paperSize="9" scale="105" orientation="portrait" r:id="rId1"/>
  <ignoredErrors>
    <ignoredError sqref="D37:G3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J57"/>
  <sheetViews>
    <sheetView workbookViewId="0">
      <selection sqref="A1:R36"/>
    </sheetView>
  </sheetViews>
  <sheetFormatPr defaultRowHeight="15"/>
  <cols>
    <col min="1" max="1" width="6.7109375" style="7" customWidth="1"/>
    <col min="2" max="2" width="12.5703125" customWidth="1"/>
    <col min="3" max="3" width="7.140625" customWidth="1"/>
    <col min="4" max="4" width="9.85546875" style="23" customWidth="1"/>
    <col min="5" max="5" width="8" customWidth="1"/>
    <col min="6" max="6" width="10.7109375" style="23" customWidth="1"/>
    <col min="7" max="7" width="5.7109375" customWidth="1"/>
    <col min="8" max="8" width="9.140625" style="23" customWidth="1"/>
    <col min="9" max="9" width="7.140625" customWidth="1"/>
    <col min="10" max="10" width="12.5703125" style="23" customWidth="1"/>
    <col min="11" max="11" width="6.42578125" customWidth="1"/>
    <col min="12" max="12" width="8.85546875" style="23" customWidth="1"/>
    <col min="13" max="13" width="6.85546875" customWidth="1"/>
    <col min="14" max="14" width="8.5703125" style="23" customWidth="1"/>
    <col min="15" max="15" width="6.85546875" style="9" customWidth="1"/>
    <col min="16" max="16" width="11" style="23" customWidth="1"/>
    <col min="17" max="17" width="8.42578125" customWidth="1"/>
    <col min="18" max="18" width="11.5703125" style="23" customWidth="1"/>
    <col min="19" max="19" width="0.140625" hidden="1" customWidth="1"/>
    <col min="20" max="20" width="9.7109375" hidden="1" customWidth="1"/>
    <col min="21" max="21" width="0.5703125" hidden="1" customWidth="1"/>
    <col min="22" max="22" width="1" hidden="1" customWidth="1"/>
    <col min="23" max="23" width="9.5703125" hidden="1" customWidth="1"/>
    <col min="25" max="25" width="9.5703125" bestFit="1" customWidth="1"/>
    <col min="28" max="28" width="7" customWidth="1"/>
    <col min="29" max="29" width="9.5703125" bestFit="1" customWidth="1"/>
    <col min="35" max="35" width="9.5703125" bestFit="1" customWidth="1"/>
  </cols>
  <sheetData>
    <row r="1" spans="1:36" s="15" customFormat="1" ht="17.25" customHeight="1">
      <c r="A1" s="549">
        <v>26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634">
        <v>27</v>
      </c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</row>
    <row r="2" spans="1:36" ht="21.75" customHeight="1">
      <c r="A2" s="636" t="s">
        <v>546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</row>
    <row r="3" spans="1:36" ht="15" customHeight="1">
      <c r="A3" s="586" t="s">
        <v>100</v>
      </c>
      <c r="B3" s="644" t="s">
        <v>72</v>
      </c>
      <c r="C3" s="635" t="s">
        <v>83</v>
      </c>
      <c r="D3" s="635"/>
      <c r="E3" s="635"/>
      <c r="F3" s="635"/>
      <c r="G3" s="635" t="s">
        <v>84</v>
      </c>
      <c r="H3" s="635"/>
      <c r="I3" s="635"/>
      <c r="J3" s="635"/>
      <c r="K3" s="635" t="s">
        <v>85</v>
      </c>
      <c r="L3" s="635"/>
      <c r="M3" s="635"/>
      <c r="N3" s="635"/>
      <c r="O3" s="638" t="s">
        <v>86</v>
      </c>
      <c r="P3" s="638"/>
      <c r="Q3" s="638"/>
      <c r="R3" s="638"/>
    </row>
    <row r="4" spans="1:36" ht="15" customHeight="1">
      <c r="A4" s="586"/>
      <c r="B4" s="644"/>
      <c r="C4" s="639" t="s">
        <v>87</v>
      </c>
      <c r="D4" s="639"/>
      <c r="E4" s="637" t="s">
        <v>88</v>
      </c>
      <c r="F4" s="637"/>
      <c r="G4" s="639" t="s">
        <v>87</v>
      </c>
      <c r="H4" s="639"/>
      <c r="I4" s="637" t="s">
        <v>88</v>
      </c>
      <c r="J4" s="637"/>
      <c r="K4" s="639" t="s">
        <v>87</v>
      </c>
      <c r="L4" s="639"/>
      <c r="M4" s="637" t="s">
        <v>88</v>
      </c>
      <c r="N4" s="637"/>
      <c r="O4" s="639" t="s">
        <v>87</v>
      </c>
      <c r="P4" s="639"/>
      <c r="Q4" s="637" t="s">
        <v>88</v>
      </c>
      <c r="R4" s="637"/>
    </row>
    <row r="5" spans="1:36">
      <c r="A5" s="586"/>
      <c r="B5" s="644"/>
      <c r="C5" s="449" t="s">
        <v>78</v>
      </c>
      <c r="D5" s="450" t="s">
        <v>79</v>
      </c>
      <c r="E5" s="449" t="s">
        <v>78</v>
      </c>
      <c r="F5" s="450" t="s">
        <v>79</v>
      </c>
      <c r="G5" s="449" t="s">
        <v>78</v>
      </c>
      <c r="H5" s="450" t="s">
        <v>79</v>
      </c>
      <c r="I5" s="449" t="s">
        <v>78</v>
      </c>
      <c r="J5" s="450" t="s">
        <v>79</v>
      </c>
      <c r="K5" s="449" t="s">
        <v>78</v>
      </c>
      <c r="L5" s="450" t="s">
        <v>79</v>
      </c>
      <c r="M5" s="449" t="s">
        <v>78</v>
      </c>
      <c r="N5" s="450" t="s">
        <v>79</v>
      </c>
      <c r="O5" s="449" t="s">
        <v>78</v>
      </c>
      <c r="P5" s="450" t="s">
        <v>79</v>
      </c>
      <c r="Q5" s="449" t="s">
        <v>78</v>
      </c>
      <c r="R5" s="450" t="s">
        <v>79</v>
      </c>
    </row>
    <row r="6" spans="1:36">
      <c r="A6" s="116">
        <v>1</v>
      </c>
      <c r="B6" s="134" t="s">
        <v>4</v>
      </c>
      <c r="C6" s="446">
        <v>0</v>
      </c>
      <c r="D6" s="447">
        <v>0</v>
      </c>
      <c r="E6" s="446">
        <v>103</v>
      </c>
      <c r="F6" s="447">
        <v>730.84</v>
      </c>
      <c r="G6" s="448">
        <v>1</v>
      </c>
      <c r="H6" s="329">
        <v>80</v>
      </c>
      <c r="I6" s="387">
        <v>76</v>
      </c>
      <c r="J6" s="329">
        <v>2811.37</v>
      </c>
      <c r="K6" s="387">
        <v>0</v>
      </c>
      <c r="L6" s="329">
        <v>0</v>
      </c>
      <c r="M6" s="387">
        <v>1</v>
      </c>
      <c r="N6" s="329">
        <v>378.57</v>
      </c>
      <c r="O6" s="269">
        <f>C6+G6+K6</f>
        <v>1</v>
      </c>
      <c r="P6" s="345">
        <f>D6+H6+L6</f>
        <v>80</v>
      </c>
      <c r="Q6" s="269">
        <f>E6+I6+M6</f>
        <v>180</v>
      </c>
      <c r="R6" s="345">
        <f>F6+J6+N6</f>
        <v>3920.78</v>
      </c>
    </row>
    <row r="7" spans="1:36">
      <c r="A7" s="51">
        <v>2</v>
      </c>
      <c r="B7" s="55" t="s">
        <v>5</v>
      </c>
      <c r="C7" s="326">
        <v>683</v>
      </c>
      <c r="D7" s="327">
        <v>8804.67</v>
      </c>
      <c r="E7" s="326">
        <v>683</v>
      </c>
      <c r="F7" s="327">
        <v>8798.58</v>
      </c>
      <c r="G7" s="336">
        <v>238</v>
      </c>
      <c r="H7" s="312">
        <v>3941.58</v>
      </c>
      <c r="I7" s="307">
        <v>238</v>
      </c>
      <c r="J7" s="312">
        <v>3933.77</v>
      </c>
      <c r="K7" s="307">
        <v>98</v>
      </c>
      <c r="L7" s="312">
        <v>2019.85</v>
      </c>
      <c r="M7" s="307">
        <v>98</v>
      </c>
      <c r="N7" s="312">
        <v>2011.92</v>
      </c>
      <c r="O7" s="174">
        <f t="shared" ref="O7:R36" si="0">C7+G7+K7</f>
        <v>1019</v>
      </c>
      <c r="P7" s="34">
        <f>D7+H7+L7</f>
        <v>14766.1</v>
      </c>
      <c r="Q7" s="174">
        <f t="shared" ref="Q7:R21" si="1">E7+I7+M7</f>
        <v>1019</v>
      </c>
      <c r="R7" s="34">
        <f t="shared" si="1"/>
        <v>14744.27</v>
      </c>
    </row>
    <row r="8" spans="1:36">
      <c r="A8" s="51">
        <v>3</v>
      </c>
      <c r="B8" s="55" t="s">
        <v>6</v>
      </c>
      <c r="C8" s="328">
        <v>36</v>
      </c>
      <c r="D8" s="329">
        <v>82.42</v>
      </c>
      <c r="E8" s="328">
        <v>415</v>
      </c>
      <c r="F8" s="329">
        <v>827.64</v>
      </c>
      <c r="G8" s="307">
        <v>0</v>
      </c>
      <c r="H8" s="312">
        <v>0</v>
      </c>
      <c r="I8" s="307">
        <v>46</v>
      </c>
      <c r="J8" s="312">
        <v>3498.72</v>
      </c>
      <c r="K8" s="307">
        <v>0</v>
      </c>
      <c r="L8" s="312">
        <v>0</v>
      </c>
      <c r="M8" s="307">
        <v>0</v>
      </c>
      <c r="N8" s="312">
        <v>0</v>
      </c>
      <c r="O8" s="174">
        <f t="shared" si="0"/>
        <v>36</v>
      </c>
      <c r="P8" s="34">
        <f t="shared" si="0"/>
        <v>82.42</v>
      </c>
      <c r="Q8" s="174">
        <f t="shared" si="1"/>
        <v>461</v>
      </c>
      <c r="R8" s="34">
        <f t="shared" si="1"/>
        <v>4326.3599999999997</v>
      </c>
    </row>
    <row r="9" spans="1:36">
      <c r="A9" s="51">
        <v>4</v>
      </c>
      <c r="B9" s="55" t="s">
        <v>7</v>
      </c>
      <c r="C9" s="307">
        <v>3</v>
      </c>
      <c r="D9" s="312">
        <v>7</v>
      </c>
      <c r="E9" s="307">
        <v>17</v>
      </c>
      <c r="F9" s="312">
        <v>45.56</v>
      </c>
      <c r="G9" s="307">
        <v>3</v>
      </c>
      <c r="H9" s="312">
        <v>17</v>
      </c>
      <c r="I9" s="307">
        <v>39</v>
      </c>
      <c r="J9" s="312">
        <v>440.52</v>
      </c>
      <c r="K9" s="307">
        <v>0</v>
      </c>
      <c r="L9" s="312">
        <v>0</v>
      </c>
      <c r="M9" s="307">
        <v>0</v>
      </c>
      <c r="N9" s="312">
        <v>0</v>
      </c>
      <c r="O9" s="174">
        <f t="shared" si="0"/>
        <v>6</v>
      </c>
      <c r="P9" s="34">
        <f t="shared" si="0"/>
        <v>24</v>
      </c>
      <c r="Q9" s="174">
        <f t="shared" si="1"/>
        <v>56</v>
      </c>
      <c r="R9" s="34">
        <f t="shared" si="1"/>
        <v>486.08</v>
      </c>
    </row>
    <row r="10" spans="1:36">
      <c r="A10" s="51">
        <v>5</v>
      </c>
      <c r="B10" s="55" t="s">
        <v>8</v>
      </c>
      <c r="C10" s="307">
        <v>165</v>
      </c>
      <c r="D10" s="312">
        <v>954.85</v>
      </c>
      <c r="E10" s="307">
        <v>1221</v>
      </c>
      <c r="F10" s="312">
        <v>4692.2299999999996</v>
      </c>
      <c r="G10" s="307">
        <v>15</v>
      </c>
      <c r="H10" s="312">
        <v>285</v>
      </c>
      <c r="I10" s="307">
        <v>181</v>
      </c>
      <c r="J10" s="312">
        <v>4155.58</v>
      </c>
      <c r="K10" s="307">
        <v>0</v>
      </c>
      <c r="L10" s="312">
        <v>0</v>
      </c>
      <c r="M10" s="307">
        <v>4</v>
      </c>
      <c r="N10" s="312">
        <v>959.11</v>
      </c>
      <c r="O10" s="174">
        <f t="shared" si="0"/>
        <v>180</v>
      </c>
      <c r="P10" s="34">
        <f t="shared" si="0"/>
        <v>1239.8499999999999</v>
      </c>
      <c r="Q10" s="174">
        <f t="shared" si="1"/>
        <v>1406</v>
      </c>
      <c r="R10" s="34">
        <f t="shared" si="1"/>
        <v>9806.92</v>
      </c>
    </row>
    <row r="11" spans="1:36">
      <c r="A11" s="51">
        <v>6</v>
      </c>
      <c r="B11" s="55" t="s">
        <v>9</v>
      </c>
      <c r="C11" s="307">
        <v>0</v>
      </c>
      <c r="D11" s="312">
        <v>1187.06</v>
      </c>
      <c r="E11" s="307">
        <v>737</v>
      </c>
      <c r="F11" s="312">
        <v>2222.16</v>
      </c>
      <c r="G11" s="307">
        <v>0</v>
      </c>
      <c r="H11" s="312">
        <v>336.2</v>
      </c>
      <c r="I11" s="307">
        <v>115</v>
      </c>
      <c r="J11" s="312">
        <v>534.47</v>
      </c>
      <c r="K11" s="307">
        <v>0</v>
      </c>
      <c r="L11" s="312">
        <v>0</v>
      </c>
      <c r="M11" s="307">
        <v>0</v>
      </c>
      <c r="N11" s="312">
        <v>0</v>
      </c>
      <c r="O11" s="174">
        <f t="shared" si="0"/>
        <v>0</v>
      </c>
      <c r="P11" s="34">
        <f t="shared" si="0"/>
        <v>1523.26</v>
      </c>
      <c r="Q11" s="174">
        <f t="shared" si="1"/>
        <v>852</v>
      </c>
      <c r="R11" s="34">
        <f t="shared" si="1"/>
        <v>2756.63</v>
      </c>
    </row>
    <row r="12" spans="1:36">
      <c r="A12" s="51">
        <v>7</v>
      </c>
      <c r="B12" s="55" t="s">
        <v>11</v>
      </c>
      <c r="C12" s="307">
        <v>0</v>
      </c>
      <c r="D12" s="312">
        <v>0</v>
      </c>
      <c r="E12" s="307">
        <v>81</v>
      </c>
      <c r="F12" s="312">
        <v>124.71</v>
      </c>
      <c r="G12" s="307">
        <v>8</v>
      </c>
      <c r="H12" s="312">
        <v>87</v>
      </c>
      <c r="I12" s="307">
        <v>74</v>
      </c>
      <c r="J12" s="312">
        <v>900.41</v>
      </c>
      <c r="K12" s="307">
        <v>0</v>
      </c>
      <c r="L12" s="312">
        <v>0</v>
      </c>
      <c r="M12" s="307">
        <v>15</v>
      </c>
      <c r="N12" s="312">
        <v>1645.21</v>
      </c>
      <c r="O12" s="174">
        <f t="shared" si="0"/>
        <v>8</v>
      </c>
      <c r="P12" s="34">
        <f t="shared" si="0"/>
        <v>87</v>
      </c>
      <c r="Q12" s="174">
        <f t="shared" si="1"/>
        <v>170</v>
      </c>
      <c r="R12" s="34">
        <f t="shared" si="1"/>
        <v>2670.33</v>
      </c>
    </row>
    <row r="13" spans="1:36">
      <c r="A13" s="51">
        <v>8</v>
      </c>
      <c r="B13" s="55" t="s">
        <v>12</v>
      </c>
      <c r="C13" s="307">
        <v>9</v>
      </c>
      <c r="D13" s="312">
        <v>39.299999999999997</v>
      </c>
      <c r="E13" s="307">
        <v>44</v>
      </c>
      <c r="F13" s="312">
        <v>169.39</v>
      </c>
      <c r="G13" s="307">
        <v>0</v>
      </c>
      <c r="H13" s="312">
        <v>0</v>
      </c>
      <c r="I13" s="307">
        <v>0</v>
      </c>
      <c r="J13" s="312">
        <v>0</v>
      </c>
      <c r="K13" s="307">
        <v>0</v>
      </c>
      <c r="L13" s="312">
        <v>0</v>
      </c>
      <c r="M13" s="307">
        <v>0</v>
      </c>
      <c r="N13" s="312">
        <v>0</v>
      </c>
      <c r="O13" s="174">
        <f t="shared" si="0"/>
        <v>9</v>
      </c>
      <c r="P13" s="34">
        <f t="shared" si="0"/>
        <v>39.299999999999997</v>
      </c>
      <c r="Q13" s="174">
        <f t="shared" si="1"/>
        <v>44</v>
      </c>
      <c r="R13" s="34">
        <f t="shared" si="1"/>
        <v>169.39</v>
      </c>
    </row>
    <row r="14" spans="1:36">
      <c r="A14" s="51">
        <v>9</v>
      </c>
      <c r="B14" s="55" t="s">
        <v>13</v>
      </c>
      <c r="C14" s="307">
        <v>4</v>
      </c>
      <c r="D14" s="312">
        <v>8</v>
      </c>
      <c r="E14" s="307">
        <v>49</v>
      </c>
      <c r="F14" s="312">
        <v>108</v>
      </c>
      <c r="G14" s="307">
        <v>0</v>
      </c>
      <c r="H14" s="312">
        <v>0</v>
      </c>
      <c r="I14" s="307">
        <v>6</v>
      </c>
      <c r="J14" s="312">
        <v>2.4700000000000002</v>
      </c>
      <c r="K14" s="307">
        <v>0</v>
      </c>
      <c r="L14" s="312">
        <v>0</v>
      </c>
      <c r="M14" s="307">
        <v>0</v>
      </c>
      <c r="N14" s="312">
        <v>0</v>
      </c>
      <c r="O14" s="174">
        <f t="shared" si="0"/>
        <v>4</v>
      </c>
      <c r="P14" s="34">
        <f t="shared" si="0"/>
        <v>8</v>
      </c>
      <c r="Q14" s="174">
        <f t="shared" si="1"/>
        <v>55</v>
      </c>
      <c r="R14" s="34">
        <f t="shared" si="1"/>
        <v>110.47</v>
      </c>
    </row>
    <row r="15" spans="1:36">
      <c r="A15" s="51">
        <v>10</v>
      </c>
      <c r="B15" s="55" t="s">
        <v>14</v>
      </c>
      <c r="C15" s="307">
        <v>7</v>
      </c>
      <c r="D15" s="312">
        <v>8.5</v>
      </c>
      <c r="E15" s="307">
        <v>421</v>
      </c>
      <c r="F15" s="312">
        <v>20.07</v>
      </c>
      <c r="G15" s="307">
        <v>1</v>
      </c>
      <c r="H15" s="312">
        <v>7</v>
      </c>
      <c r="I15" s="307">
        <v>285</v>
      </c>
      <c r="J15" s="312">
        <v>25.07</v>
      </c>
      <c r="K15" s="307">
        <v>2</v>
      </c>
      <c r="L15" s="312">
        <v>5</v>
      </c>
      <c r="M15" s="307">
        <v>86</v>
      </c>
      <c r="N15" s="312">
        <v>47.5</v>
      </c>
      <c r="O15" s="174">
        <f t="shared" si="0"/>
        <v>10</v>
      </c>
      <c r="P15" s="34">
        <f t="shared" si="0"/>
        <v>20.5</v>
      </c>
      <c r="Q15" s="174">
        <f t="shared" si="1"/>
        <v>792</v>
      </c>
      <c r="R15" s="34">
        <f t="shared" si="1"/>
        <v>92.64</v>
      </c>
    </row>
    <row r="16" spans="1:36">
      <c r="A16" s="51">
        <v>11</v>
      </c>
      <c r="B16" s="55" t="s">
        <v>15</v>
      </c>
      <c r="C16" s="307">
        <v>8</v>
      </c>
      <c r="D16" s="312">
        <v>54.22</v>
      </c>
      <c r="E16" s="307">
        <v>60</v>
      </c>
      <c r="F16" s="312">
        <v>306.26</v>
      </c>
      <c r="G16" s="307">
        <v>5</v>
      </c>
      <c r="H16" s="312">
        <v>52.25</v>
      </c>
      <c r="I16" s="307">
        <v>19</v>
      </c>
      <c r="J16" s="312">
        <v>355.6</v>
      </c>
      <c r="K16" s="307">
        <v>0</v>
      </c>
      <c r="L16" s="312">
        <v>0</v>
      </c>
      <c r="M16" s="307">
        <v>0</v>
      </c>
      <c r="N16" s="312">
        <v>0</v>
      </c>
      <c r="O16" s="174">
        <f t="shared" si="0"/>
        <v>13</v>
      </c>
      <c r="P16" s="34">
        <f t="shared" si="0"/>
        <v>106.47</v>
      </c>
      <c r="Q16" s="174">
        <f t="shared" si="1"/>
        <v>79</v>
      </c>
      <c r="R16" s="34">
        <f t="shared" si="1"/>
        <v>661.86</v>
      </c>
    </row>
    <row r="17" spans="1:18">
      <c r="A17" s="51">
        <v>12</v>
      </c>
      <c r="B17" s="55" t="s">
        <v>16</v>
      </c>
      <c r="C17" s="307">
        <v>468</v>
      </c>
      <c r="D17" s="312">
        <v>3764.97</v>
      </c>
      <c r="E17" s="307">
        <v>4584</v>
      </c>
      <c r="F17" s="312">
        <v>37012.980000000003</v>
      </c>
      <c r="G17" s="307">
        <v>47</v>
      </c>
      <c r="H17" s="312">
        <v>1436.82</v>
      </c>
      <c r="I17" s="307">
        <v>360</v>
      </c>
      <c r="J17" s="312">
        <v>14125.27</v>
      </c>
      <c r="K17" s="307">
        <v>11</v>
      </c>
      <c r="L17" s="312">
        <v>400.83</v>
      </c>
      <c r="M17" s="307">
        <v>28</v>
      </c>
      <c r="N17" s="312">
        <v>3940.56</v>
      </c>
      <c r="O17" s="174">
        <f t="shared" si="0"/>
        <v>526</v>
      </c>
      <c r="P17" s="34">
        <f t="shared" si="0"/>
        <v>5602.62</v>
      </c>
      <c r="Q17" s="174">
        <f t="shared" si="1"/>
        <v>4972</v>
      </c>
      <c r="R17" s="34">
        <f t="shared" si="1"/>
        <v>55078.81</v>
      </c>
    </row>
    <row r="18" spans="1:18">
      <c r="A18" s="51">
        <v>13</v>
      </c>
      <c r="B18" s="55" t="s">
        <v>17</v>
      </c>
      <c r="C18" s="307">
        <v>46</v>
      </c>
      <c r="D18" s="312">
        <v>151.72</v>
      </c>
      <c r="E18" s="307">
        <v>210</v>
      </c>
      <c r="F18" s="312">
        <v>584</v>
      </c>
      <c r="G18" s="307">
        <v>2</v>
      </c>
      <c r="H18" s="312">
        <v>92.22</v>
      </c>
      <c r="I18" s="307">
        <v>11</v>
      </c>
      <c r="J18" s="312">
        <v>63.11</v>
      </c>
      <c r="K18" s="307">
        <v>0</v>
      </c>
      <c r="L18" s="312">
        <v>0</v>
      </c>
      <c r="M18" s="307">
        <v>0</v>
      </c>
      <c r="N18" s="312">
        <v>0</v>
      </c>
      <c r="O18" s="174">
        <f t="shared" si="0"/>
        <v>48</v>
      </c>
      <c r="P18" s="34">
        <f t="shared" si="0"/>
        <v>243.94</v>
      </c>
      <c r="Q18" s="174">
        <f t="shared" si="1"/>
        <v>221</v>
      </c>
      <c r="R18" s="34">
        <f t="shared" si="1"/>
        <v>647.11</v>
      </c>
    </row>
    <row r="19" spans="1:18">
      <c r="A19" s="51">
        <v>14</v>
      </c>
      <c r="B19" s="55" t="s">
        <v>18</v>
      </c>
      <c r="C19" s="307">
        <v>0</v>
      </c>
      <c r="D19" s="312">
        <v>0</v>
      </c>
      <c r="E19" s="307">
        <v>0</v>
      </c>
      <c r="F19" s="312">
        <v>0</v>
      </c>
      <c r="G19" s="307">
        <v>0</v>
      </c>
      <c r="H19" s="312">
        <v>0</v>
      </c>
      <c r="I19" s="307">
        <v>0</v>
      </c>
      <c r="J19" s="312">
        <v>0</v>
      </c>
      <c r="K19" s="307">
        <v>0</v>
      </c>
      <c r="L19" s="312">
        <v>0</v>
      </c>
      <c r="M19" s="307">
        <v>0</v>
      </c>
      <c r="N19" s="312">
        <v>0</v>
      </c>
      <c r="O19" s="174">
        <f t="shared" si="0"/>
        <v>0</v>
      </c>
      <c r="P19" s="34">
        <f t="shared" si="0"/>
        <v>0</v>
      </c>
      <c r="Q19" s="174">
        <f t="shared" si="1"/>
        <v>0</v>
      </c>
      <c r="R19" s="34">
        <f t="shared" si="1"/>
        <v>0</v>
      </c>
    </row>
    <row r="20" spans="1:18">
      <c r="A20" s="51">
        <v>15</v>
      </c>
      <c r="B20" s="55" t="s">
        <v>19</v>
      </c>
      <c r="C20" s="307">
        <v>0</v>
      </c>
      <c r="D20" s="312">
        <v>0</v>
      </c>
      <c r="E20" s="307">
        <v>0</v>
      </c>
      <c r="F20" s="312">
        <v>0</v>
      </c>
      <c r="G20" s="307">
        <v>0</v>
      </c>
      <c r="H20" s="312">
        <v>0</v>
      </c>
      <c r="I20" s="307">
        <v>0</v>
      </c>
      <c r="J20" s="312">
        <v>0</v>
      </c>
      <c r="K20" s="307">
        <v>0</v>
      </c>
      <c r="L20" s="312">
        <v>0</v>
      </c>
      <c r="M20" s="307">
        <v>0</v>
      </c>
      <c r="N20" s="312">
        <v>0</v>
      </c>
      <c r="O20" s="174">
        <f t="shared" si="0"/>
        <v>0</v>
      </c>
      <c r="P20" s="34">
        <f t="shared" si="0"/>
        <v>0</v>
      </c>
      <c r="Q20" s="174">
        <f t="shared" si="1"/>
        <v>0</v>
      </c>
      <c r="R20" s="34">
        <f t="shared" si="1"/>
        <v>0</v>
      </c>
    </row>
    <row r="21" spans="1:18">
      <c r="A21" s="51">
        <v>16</v>
      </c>
      <c r="B21" s="55" t="s">
        <v>20</v>
      </c>
      <c r="C21" s="307">
        <v>9</v>
      </c>
      <c r="D21" s="312">
        <v>30.21</v>
      </c>
      <c r="E21" s="307">
        <v>88</v>
      </c>
      <c r="F21" s="312">
        <v>118.4</v>
      </c>
      <c r="G21" s="307">
        <v>2</v>
      </c>
      <c r="H21" s="312">
        <v>30.15</v>
      </c>
      <c r="I21" s="307">
        <v>4</v>
      </c>
      <c r="J21" s="312">
        <v>130.11000000000001</v>
      </c>
      <c r="K21" s="307">
        <v>0</v>
      </c>
      <c r="L21" s="312">
        <v>0</v>
      </c>
      <c r="M21" s="307">
        <v>0</v>
      </c>
      <c r="N21" s="312">
        <v>0</v>
      </c>
      <c r="O21" s="174">
        <f t="shared" si="0"/>
        <v>11</v>
      </c>
      <c r="P21" s="34">
        <f t="shared" si="0"/>
        <v>60.36</v>
      </c>
      <c r="Q21" s="174">
        <f t="shared" si="1"/>
        <v>92</v>
      </c>
      <c r="R21" s="34">
        <f t="shared" si="1"/>
        <v>248.51000000000002</v>
      </c>
    </row>
    <row r="22" spans="1:18" s="16" customFormat="1" ht="17.25" customHeight="1">
      <c r="A22" s="608" t="s">
        <v>135</v>
      </c>
      <c r="B22" s="609"/>
      <c r="C22" s="157">
        <f t="shared" ref="C22:R22" si="2">SUM(C6:C21)</f>
        <v>1438</v>
      </c>
      <c r="D22" s="158">
        <f t="shared" si="2"/>
        <v>15092.919999999996</v>
      </c>
      <c r="E22" s="157">
        <f t="shared" si="2"/>
        <v>8713</v>
      </c>
      <c r="F22" s="158">
        <f t="shared" si="2"/>
        <v>55760.82</v>
      </c>
      <c r="G22" s="157">
        <f t="shared" si="2"/>
        <v>322</v>
      </c>
      <c r="H22" s="158">
        <f t="shared" si="2"/>
        <v>6365.2199999999993</v>
      </c>
      <c r="I22" s="157">
        <f t="shared" si="2"/>
        <v>1454</v>
      </c>
      <c r="J22" s="158">
        <f t="shared" si="2"/>
        <v>30976.469999999998</v>
      </c>
      <c r="K22" s="157">
        <f t="shared" si="2"/>
        <v>111</v>
      </c>
      <c r="L22" s="158">
        <f t="shared" si="2"/>
        <v>2425.6799999999998</v>
      </c>
      <c r="M22" s="157">
        <f t="shared" si="2"/>
        <v>232</v>
      </c>
      <c r="N22" s="158">
        <f t="shared" si="2"/>
        <v>8982.8700000000008</v>
      </c>
      <c r="O22" s="157">
        <f t="shared" si="2"/>
        <v>1871</v>
      </c>
      <c r="P22" s="158">
        <f t="shared" si="2"/>
        <v>23883.82</v>
      </c>
      <c r="Q22" s="157">
        <f t="shared" si="2"/>
        <v>10399</v>
      </c>
      <c r="R22" s="158">
        <f t="shared" si="2"/>
        <v>95720.16</v>
      </c>
    </row>
    <row r="23" spans="1:18">
      <c r="A23" s="51">
        <v>1</v>
      </c>
      <c r="B23" s="55" t="s">
        <v>21</v>
      </c>
      <c r="C23" s="307">
        <v>16</v>
      </c>
      <c r="D23" s="312">
        <v>10.36</v>
      </c>
      <c r="E23" s="307">
        <v>119</v>
      </c>
      <c r="F23" s="312">
        <v>149.99</v>
      </c>
      <c r="G23" s="307">
        <v>12</v>
      </c>
      <c r="H23" s="312">
        <v>247.76</v>
      </c>
      <c r="I23" s="307">
        <v>120</v>
      </c>
      <c r="J23" s="312">
        <v>766.4</v>
      </c>
      <c r="K23" s="307">
        <v>0</v>
      </c>
      <c r="L23" s="312">
        <v>0</v>
      </c>
      <c r="M23" s="307">
        <v>0</v>
      </c>
      <c r="N23" s="312">
        <v>0</v>
      </c>
      <c r="O23" s="174">
        <f t="shared" si="0"/>
        <v>28</v>
      </c>
      <c r="P23" s="34">
        <f t="shared" si="0"/>
        <v>258.12</v>
      </c>
      <c r="Q23" s="174">
        <f t="shared" si="0"/>
        <v>239</v>
      </c>
      <c r="R23" s="34">
        <f t="shared" si="0"/>
        <v>916.39</v>
      </c>
    </row>
    <row r="24" spans="1:18">
      <c r="A24" s="51">
        <v>2</v>
      </c>
      <c r="B24" s="55" t="s">
        <v>22</v>
      </c>
      <c r="C24" s="307">
        <v>5</v>
      </c>
      <c r="D24" s="312">
        <v>4.6399999999999997</v>
      </c>
      <c r="E24" s="307">
        <v>27</v>
      </c>
      <c r="F24" s="312">
        <v>153.21</v>
      </c>
      <c r="G24" s="307">
        <v>4</v>
      </c>
      <c r="H24" s="312">
        <v>52.7</v>
      </c>
      <c r="I24" s="307">
        <v>16</v>
      </c>
      <c r="J24" s="312">
        <v>160.38</v>
      </c>
      <c r="K24" s="307">
        <v>0</v>
      </c>
      <c r="L24" s="312">
        <v>0</v>
      </c>
      <c r="M24" s="307">
        <v>1</v>
      </c>
      <c r="N24" s="312">
        <v>11.61</v>
      </c>
      <c r="O24" s="174">
        <f t="shared" si="0"/>
        <v>9</v>
      </c>
      <c r="P24" s="34">
        <f t="shared" si="0"/>
        <v>57.34</v>
      </c>
      <c r="Q24" s="174">
        <f t="shared" si="0"/>
        <v>44</v>
      </c>
      <c r="R24" s="34">
        <f t="shared" si="0"/>
        <v>325.20000000000005</v>
      </c>
    </row>
    <row r="25" spans="1:18">
      <c r="A25" s="51">
        <v>3</v>
      </c>
      <c r="B25" s="55" t="s">
        <v>10</v>
      </c>
      <c r="C25" s="307">
        <v>25</v>
      </c>
      <c r="D25" s="312">
        <v>333.75</v>
      </c>
      <c r="E25" s="307">
        <v>142</v>
      </c>
      <c r="F25" s="312">
        <v>1999.11</v>
      </c>
      <c r="G25" s="307">
        <v>0</v>
      </c>
      <c r="H25" s="312">
        <v>0</v>
      </c>
      <c r="I25" s="307">
        <v>0</v>
      </c>
      <c r="J25" s="312">
        <v>0</v>
      </c>
      <c r="K25" s="307">
        <v>0</v>
      </c>
      <c r="L25" s="312">
        <v>0</v>
      </c>
      <c r="M25" s="307">
        <v>0</v>
      </c>
      <c r="N25" s="312">
        <v>0</v>
      </c>
      <c r="O25" s="174">
        <f>C25+G25+K25</f>
        <v>25</v>
      </c>
      <c r="P25" s="34">
        <f>D25+H25+L25</f>
        <v>333.75</v>
      </c>
      <c r="Q25" s="174">
        <f t="shared" si="0"/>
        <v>142</v>
      </c>
      <c r="R25" s="34">
        <f t="shared" si="0"/>
        <v>1999.11</v>
      </c>
    </row>
    <row r="26" spans="1:18">
      <c r="A26" s="51">
        <v>4</v>
      </c>
      <c r="B26" s="55" t="s">
        <v>23</v>
      </c>
      <c r="C26" s="307">
        <v>26</v>
      </c>
      <c r="D26" s="312">
        <v>105.25</v>
      </c>
      <c r="E26" s="307">
        <v>111</v>
      </c>
      <c r="F26" s="312">
        <v>407.28</v>
      </c>
      <c r="G26" s="307">
        <v>43</v>
      </c>
      <c r="H26" s="312">
        <v>791.58</v>
      </c>
      <c r="I26" s="307">
        <v>99</v>
      </c>
      <c r="J26" s="312">
        <v>1495.36</v>
      </c>
      <c r="K26" s="307">
        <v>0</v>
      </c>
      <c r="L26" s="312">
        <v>0</v>
      </c>
      <c r="M26" s="307">
        <v>0</v>
      </c>
      <c r="N26" s="312">
        <v>0</v>
      </c>
      <c r="O26" s="174">
        <f t="shared" si="0"/>
        <v>69</v>
      </c>
      <c r="P26" s="34">
        <f t="shared" si="0"/>
        <v>896.83</v>
      </c>
      <c r="Q26" s="174">
        <f t="shared" si="0"/>
        <v>210</v>
      </c>
      <c r="R26" s="34">
        <f t="shared" si="0"/>
        <v>1902.6399999999999</v>
      </c>
    </row>
    <row r="27" spans="1:18">
      <c r="A27" s="51">
        <v>5</v>
      </c>
      <c r="B27" s="55" t="s">
        <v>24</v>
      </c>
      <c r="C27" s="307">
        <v>0</v>
      </c>
      <c r="D27" s="312">
        <v>0</v>
      </c>
      <c r="E27" s="307">
        <v>0</v>
      </c>
      <c r="F27" s="312">
        <v>0</v>
      </c>
      <c r="G27" s="307">
        <v>0</v>
      </c>
      <c r="H27" s="312">
        <v>0</v>
      </c>
      <c r="I27" s="307">
        <v>0</v>
      </c>
      <c r="J27" s="312">
        <v>0</v>
      </c>
      <c r="K27" s="307">
        <v>0</v>
      </c>
      <c r="L27" s="312">
        <v>0</v>
      </c>
      <c r="M27" s="307">
        <v>0</v>
      </c>
      <c r="N27" s="312">
        <v>0</v>
      </c>
      <c r="O27" s="29">
        <v>0</v>
      </c>
      <c r="P27" s="119">
        <v>1320.57</v>
      </c>
      <c r="Q27" s="174">
        <f t="shared" si="0"/>
        <v>0</v>
      </c>
      <c r="R27" s="34">
        <f t="shared" si="0"/>
        <v>0</v>
      </c>
    </row>
    <row r="28" spans="1:18">
      <c r="A28" s="51">
        <v>6</v>
      </c>
      <c r="B28" s="55" t="s">
        <v>25</v>
      </c>
      <c r="C28" s="174">
        <v>0</v>
      </c>
      <c r="D28" s="34">
        <v>0</v>
      </c>
      <c r="E28" s="174">
        <v>0</v>
      </c>
      <c r="F28" s="34">
        <v>0</v>
      </c>
      <c r="G28" s="174">
        <v>0</v>
      </c>
      <c r="H28" s="34">
        <v>0</v>
      </c>
      <c r="I28" s="174">
        <v>0</v>
      </c>
      <c r="J28" s="34">
        <v>0</v>
      </c>
      <c r="K28" s="174">
        <v>0</v>
      </c>
      <c r="L28" s="34">
        <v>0</v>
      </c>
      <c r="M28" s="174">
        <v>0</v>
      </c>
      <c r="N28" s="34">
        <v>0</v>
      </c>
      <c r="O28" s="174">
        <f t="shared" si="0"/>
        <v>0</v>
      </c>
      <c r="P28" s="34">
        <f t="shared" si="0"/>
        <v>0</v>
      </c>
      <c r="Q28" s="174">
        <f t="shared" si="0"/>
        <v>0</v>
      </c>
      <c r="R28" s="34">
        <f t="shared" si="0"/>
        <v>0</v>
      </c>
    </row>
    <row r="29" spans="1:18">
      <c r="A29" s="124">
        <v>7</v>
      </c>
      <c r="B29" s="166" t="s">
        <v>26</v>
      </c>
      <c r="C29" s="174">
        <v>0</v>
      </c>
      <c r="D29" s="34">
        <v>0</v>
      </c>
      <c r="E29" s="174">
        <v>0</v>
      </c>
      <c r="F29" s="34">
        <v>0</v>
      </c>
      <c r="G29" s="174">
        <v>0</v>
      </c>
      <c r="H29" s="34">
        <v>0</v>
      </c>
      <c r="I29" s="174">
        <v>0</v>
      </c>
      <c r="J29" s="34">
        <v>0</v>
      </c>
      <c r="K29" s="174">
        <v>0</v>
      </c>
      <c r="L29" s="34">
        <v>0</v>
      </c>
      <c r="M29" s="174">
        <v>0</v>
      </c>
      <c r="N29" s="34">
        <v>0</v>
      </c>
      <c r="O29" s="174">
        <f t="shared" si="0"/>
        <v>0</v>
      </c>
      <c r="P29" s="34">
        <f t="shared" si="0"/>
        <v>0</v>
      </c>
      <c r="Q29" s="174">
        <f t="shared" si="0"/>
        <v>0</v>
      </c>
      <c r="R29" s="34">
        <f t="shared" si="0"/>
        <v>0</v>
      </c>
    </row>
    <row r="30" spans="1:18" s="14" customFormat="1">
      <c r="A30" s="54">
        <v>8</v>
      </c>
      <c r="B30" s="54" t="s">
        <v>261</v>
      </c>
      <c r="C30" s="307">
        <v>2492</v>
      </c>
      <c r="D30" s="312">
        <v>1171.67</v>
      </c>
      <c r="E30" s="307">
        <v>6373</v>
      </c>
      <c r="F30" s="312">
        <v>1639.3</v>
      </c>
      <c r="G30" s="307">
        <v>0</v>
      </c>
      <c r="H30" s="312">
        <v>0</v>
      </c>
      <c r="I30" s="307">
        <v>0</v>
      </c>
      <c r="J30" s="312">
        <v>0</v>
      </c>
      <c r="K30" s="307">
        <v>0</v>
      </c>
      <c r="L30" s="312">
        <v>0</v>
      </c>
      <c r="M30" s="307">
        <v>0</v>
      </c>
      <c r="N30" s="312">
        <v>0</v>
      </c>
      <c r="O30" s="174">
        <f t="shared" si="0"/>
        <v>2492</v>
      </c>
      <c r="P30" s="34">
        <f t="shared" si="0"/>
        <v>1171.67</v>
      </c>
      <c r="Q30" s="174">
        <f t="shared" si="0"/>
        <v>6373</v>
      </c>
      <c r="R30" s="34">
        <f t="shared" si="0"/>
        <v>1639.3</v>
      </c>
    </row>
    <row r="31" spans="1:18" s="16" customFormat="1">
      <c r="A31" s="641" t="s">
        <v>300</v>
      </c>
      <c r="B31" s="642"/>
      <c r="C31" s="179">
        <f t="shared" ref="C31:Q31" si="3">SUM(C23:C30)</f>
        <v>2564</v>
      </c>
      <c r="D31" s="180">
        <f t="shared" si="3"/>
        <v>1625.67</v>
      </c>
      <c r="E31" s="179">
        <f t="shared" si="3"/>
        <v>6772</v>
      </c>
      <c r="F31" s="180">
        <f t="shared" si="3"/>
        <v>4348.8900000000003</v>
      </c>
      <c r="G31" s="179">
        <f t="shared" si="3"/>
        <v>59</v>
      </c>
      <c r="H31" s="180">
        <f t="shared" si="3"/>
        <v>1092.04</v>
      </c>
      <c r="I31" s="179">
        <f t="shared" si="3"/>
        <v>235</v>
      </c>
      <c r="J31" s="180">
        <f t="shared" si="3"/>
        <v>2422.14</v>
      </c>
      <c r="K31" s="179">
        <f t="shared" si="3"/>
        <v>0</v>
      </c>
      <c r="L31" s="180">
        <f t="shared" si="3"/>
        <v>0</v>
      </c>
      <c r="M31" s="179">
        <f t="shared" si="3"/>
        <v>1</v>
      </c>
      <c r="N31" s="180">
        <f t="shared" si="3"/>
        <v>11.61</v>
      </c>
      <c r="O31" s="181">
        <f t="shared" si="3"/>
        <v>2623</v>
      </c>
      <c r="P31" s="182">
        <f t="shared" si="3"/>
        <v>4038.2799999999997</v>
      </c>
      <c r="Q31" s="181">
        <f t="shared" si="3"/>
        <v>7008</v>
      </c>
      <c r="R31" s="182">
        <f t="shared" si="0"/>
        <v>6782.64</v>
      </c>
    </row>
    <row r="32" spans="1:18">
      <c r="A32" s="147">
        <v>1</v>
      </c>
      <c r="B32" s="144" t="s">
        <v>27</v>
      </c>
      <c r="C32" s="29">
        <v>130</v>
      </c>
      <c r="D32" s="119">
        <v>1427.11</v>
      </c>
      <c r="E32" s="29">
        <v>849</v>
      </c>
      <c r="F32" s="119">
        <v>6906.56</v>
      </c>
      <c r="G32" s="29">
        <v>0</v>
      </c>
      <c r="H32" s="119">
        <v>0</v>
      </c>
      <c r="I32" s="29">
        <v>0</v>
      </c>
      <c r="J32" s="119">
        <v>0</v>
      </c>
      <c r="K32" s="29">
        <v>0</v>
      </c>
      <c r="L32" s="119">
        <v>0</v>
      </c>
      <c r="M32" s="29">
        <v>0</v>
      </c>
      <c r="N32" s="119">
        <v>0</v>
      </c>
      <c r="O32" s="174">
        <f t="shared" si="0"/>
        <v>130</v>
      </c>
      <c r="P32" s="34">
        <f t="shared" si="0"/>
        <v>1427.11</v>
      </c>
      <c r="Q32" s="174">
        <f t="shared" si="0"/>
        <v>849</v>
      </c>
      <c r="R32" s="34">
        <f t="shared" si="0"/>
        <v>6906.56</v>
      </c>
    </row>
    <row r="33" spans="1:21" s="16" customFormat="1" ht="16.5" customHeight="1">
      <c r="A33" s="643" t="s">
        <v>137</v>
      </c>
      <c r="B33" s="622"/>
      <c r="C33" s="145">
        <f>C32</f>
        <v>130</v>
      </c>
      <c r="D33" s="146">
        <f>D32</f>
        <v>1427.11</v>
      </c>
      <c r="E33" s="145">
        <f t="shared" ref="E33:Q33" si="4">E32</f>
        <v>849</v>
      </c>
      <c r="F33" s="146">
        <f t="shared" si="4"/>
        <v>6906.56</v>
      </c>
      <c r="G33" s="145">
        <f t="shared" si="4"/>
        <v>0</v>
      </c>
      <c r="H33" s="146">
        <f t="shared" si="4"/>
        <v>0</v>
      </c>
      <c r="I33" s="145">
        <f t="shared" si="4"/>
        <v>0</v>
      </c>
      <c r="J33" s="146">
        <f t="shared" si="4"/>
        <v>0</v>
      </c>
      <c r="K33" s="145">
        <f t="shared" si="4"/>
        <v>0</v>
      </c>
      <c r="L33" s="146">
        <f t="shared" si="4"/>
        <v>0</v>
      </c>
      <c r="M33" s="145">
        <f t="shared" si="4"/>
        <v>0</v>
      </c>
      <c r="N33" s="146">
        <f t="shared" si="4"/>
        <v>0</v>
      </c>
      <c r="O33" s="183">
        <f t="shared" si="4"/>
        <v>130</v>
      </c>
      <c r="P33" s="184">
        <f t="shared" si="4"/>
        <v>1427.11</v>
      </c>
      <c r="Q33" s="183">
        <f t="shared" si="4"/>
        <v>849</v>
      </c>
      <c r="R33" s="184">
        <f t="shared" si="0"/>
        <v>6906.56</v>
      </c>
    </row>
    <row r="34" spans="1:21">
      <c r="A34" s="144">
        <v>1</v>
      </c>
      <c r="B34" s="150" t="s">
        <v>28</v>
      </c>
      <c r="C34" s="185">
        <v>0</v>
      </c>
      <c r="D34" s="34">
        <v>0</v>
      </c>
      <c r="E34" s="174">
        <v>0</v>
      </c>
      <c r="F34" s="34">
        <v>0</v>
      </c>
      <c r="G34" s="174">
        <v>0</v>
      </c>
      <c r="H34" s="34">
        <v>0</v>
      </c>
      <c r="I34" s="174">
        <v>0</v>
      </c>
      <c r="J34" s="34">
        <v>0</v>
      </c>
      <c r="K34" s="174">
        <v>0</v>
      </c>
      <c r="L34" s="34">
        <v>0</v>
      </c>
      <c r="M34" s="174">
        <v>0</v>
      </c>
      <c r="N34" s="34">
        <v>0</v>
      </c>
      <c r="O34" s="174">
        <f t="shared" si="0"/>
        <v>0</v>
      </c>
      <c r="P34" s="34">
        <f t="shared" si="0"/>
        <v>0</v>
      </c>
      <c r="Q34" s="174">
        <f t="shared" si="0"/>
        <v>0</v>
      </c>
      <c r="R34" s="34">
        <f t="shared" si="0"/>
        <v>0</v>
      </c>
    </row>
    <row r="35" spans="1:21" s="16" customFormat="1" ht="15" customHeight="1">
      <c r="A35" s="614" t="s">
        <v>275</v>
      </c>
      <c r="B35" s="620"/>
      <c r="C35" s="179">
        <f>C34</f>
        <v>0</v>
      </c>
      <c r="D35" s="180">
        <f t="shared" ref="D35:Q35" si="5">D34</f>
        <v>0</v>
      </c>
      <c r="E35" s="179">
        <f t="shared" si="5"/>
        <v>0</v>
      </c>
      <c r="F35" s="180">
        <f t="shared" si="5"/>
        <v>0</v>
      </c>
      <c r="G35" s="179">
        <f t="shared" si="5"/>
        <v>0</v>
      </c>
      <c r="H35" s="180">
        <f t="shared" si="5"/>
        <v>0</v>
      </c>
      <c r="I35" s="179">
        <f t="shared" si="5"/>
        <v>0</v>
      </c>
      <c r="J35" s="180">
        <f t="shared" si="5"/>
        <v>0</v>
      </c>
      <c r="K35" s="179">
        <f t="shared" si="5"/>
        <v>0</v>
      </c>
      <c r="L35" s="180">
        <f t="shared" si="5"/>
        <v>0</v>
      </c>
      <c r="M35" s="179">
        <f t="shared" si="5"/>
        <v>0</v>
      </c>
      <c r="N35" s="180">
        <f t="shared" si="5"/>
        <v>0</v>
      </c>
      <c r="O35" s="181">
        <f t="shared" si="5"/>
        <v>0</v>
      </c>
      <c r="P35" s="182">
        <f t="shared" si="5"/>
        <v>0</v>
      </c>
      <c r="Q35" s="181">
        <f t="shared" si="5"/>
        <v>0</v>
      </c>
      <c r="R35" s="182">
        <f t="shared" si="0"/>
        <v>0</v>
      </c>
    </row>
    <row r="36" spans="1:21" s="16" customFormat="1" ht="18.75" customHeight="1">
      <c r="A36" s="608" t="s">
        <v>119</v>
      </c>
      <c r="B36" s="640"/>
      <c r="C36" s="179">
        <f>SUM(C33,C31,C22,C35)</f>
        <v>4132</v>
      </c>
      <c r="D36" s="180">
        <f>SUM(D35,D33,D31,D22)</f>
        <v>18145.699999999997</v>
      </c>
      <c r="E36" s="179">
        <f>E22+E31+E33+E35</f>
        <v>16334</v>
      </c>
      <c r="F36" s="180">
        <f t="shared" ref="F36:N36" si="6">F22+F31+F33+F35</f>
        <v>67016.27</v>
      </c>
      <c r="G36" s="179">
        <f t="shared" si="6"/>
        <v>381</v>
      </c>
      <c r="H36" s="180">
        <f t="shared" si="6"/>
        <v>7457.2599999999993</v>
      </c>
      <c r="I36" s="179">
        <f t="shared" si="6"/>
        <v>1689</v>
      </c>
      <c r="J36" s="180">
        <f t="shared" si="6"/>
        <v>33398.61</v>
      </c>
      <c r="K36" s="179">
        <f t="shared" si="6"/>
        <v>111</v>
      </c>
      <c r="L36" s="180">
        <f t="shared" si="6"/>
        <v>2425.6799999999998</v>
      </c>
      <c r="M36" s="179">
        <f t="shared" si="6"/>
        <v>233</v>
      </c>
      <c r="N36" s="180">
        <f t="shared" si="6"/>
        <v>8994.4800000000014</v>
      </c>
      <c r="O36" s="181">
        <f t="shared" si="0"/>
        <v>4624</v>
      </c>
      <c r="P36" s="182">
        <f t="shared" si="0"/>
        <v>28028.639999999996</v>
      </c>
      <c r="Q36" s="181">
        <f>E36+I36+M36</f>
        <v>18256</v>
      </c>
      <c r="R36" s="182">
        <f>R22+R31+R33+R35</f>
        <v>109409.36</v>
      </c>
      <c r="U36" s="53"/>
    </row>
    <row r="57" ht="17.25" customHeight="1"/>
  </sheetData>
  <mergeCells count="22">
    <mergeCell ref="M4:N4"/>
    <mergeCell ref="O3:R3"/>
    <mergeCell ref="O4:P4"/>
    <mergeCell ref="Q4:R4"/>
    <mergeCell ref="A36:B36"/>
    <mergeCell ref="A3:A5"/>
    <mergeCell ref="A22:B22"/>
    <mergeCell ref="A31:B31"/>
    <mergeCell ref="A33:B33"/>
    <mergeCell ref="A35:B35"/>
    <mergeCell ref="B3:B5"/>
    <mergeCell ref="C4:D4"/>
    <mergeCell ref="E4:F4"/>
    <mergeCell ref="G4:H4"/>
    <mergeCell ref="I4:J4"/>
    <mergeCell ref="K4:L4"/>
    <mergeCell ref="S1:AJ1"/>
    <mergeCell ref="A1:R1"/>
    <mergeCell ref="C3:F3"/>
    <mergeCell ref="G3:J3"/>
    <mergeCell ref="K3:N3"/>
    <mergeCell ref="A2:R2"/>
  </mergeCells>
  <pageMargins left="0.25" right="0.25" top="0.75" bottom="0.75" header="0.3" footer="0.3"/>
  <pageSetup paperSize="9" scale="90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A13" workbookViewId="0">
      <selection sqref="A1:J21"/>
    </sheetView>
  </sheetViews>
  <sheetFormatPr defaultRowHeight="15"/>
  <cols>
    <col min="1" max="1" width="7.5703125" bestFit="1" customWidth="1"/>
    <col min="2" max="2" width="10.7109375" customWidth="1"/>
    <col min="3" max="3" width="12.28515625" bestFit="1" customWidth="1"/>
    <col min="4" max="4" width="9.7109375" customWidth="1"/>
    <col min="5" max="5" width="7.85546875" customWidth="1"/>
    <col min="6" max="6" width="10.85546875" customWidth="1"/>
    <col min="7" max="7" width="10.5703125" customWidth="1"/>
    <col min="8" max="10" width="9.7109375" bestFit="1" customWidth="1"/>
  </cols>
  <sheetData>
    <row r="1" spans="1:10" ht="18">
      <c r="A1" s="534">
        <v>1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0" ht="24.75" customHeight="1">
      <c r="A2" s="535" t="s">
        <v>354</v>
      </c>
      <c r="B2" s="535"/>
      <c r="C2" s="535"/>
      <c r="D2" s="535"/>
      <c r="E2" s="535"/>
      <c r="F2" s="535"/>
      <c r="G2" s="535"/>
      <c r="H2" s="535"/>
      <c r="I2" s="535"/>
      <c r="J2" s="535"/>
    </row>
    <row r="3" spans="1:10" s="84" customFormat="1">
      <c r="A3" s="536" t="s">
        <v>100</v>
      </c>
      <c r="B3" s="536" t="s">
        <v>34</v>
      </c>
      <c r="C3" s="536" t="s">
        <v>355</v>
      </c>
      <c r="D3" s="537" t="s">
        <v>356</v>
      </c>
      <c r="E3" s="537" t="s">
        <v>357</v>
      </c>
      <c r="F3" s="538" t="s">
        <v>358</v>
      </c>
      <c r="G3" s="538" t="s">
        <v>359</v>
      </c>
      <c r="H3" s="537" t="s">
        <v>360</v>
      </c>
      <c r="I3" s="537"/>
      <c r="J3" s="537"/>
    </row>
    <row r="4" spans="1:10" s="84" customFormat="1" ht="24.75" customHeight="1">
      <c r="A4" s="536"/>
      <c r="B4" s="536"/>
      <c r="C4" s="536"/>
      <c r="D4" s="537"/>
      <c r="E4" s="537"/>
      <c r="F4" s="539"/>
      <c r="G4" s="539"/>
      <c r="H4" s="76" t="s">
        <v>361</v>
      </c>
      <c r="I4" s="76" t="s">
        <v>362</v>
      </c>
      <c r="J4" s="76" t="s">
        <v>363</v>
      </c>
    </row>
    <row r="5" spans="1:10" ht="17.25">
      <c r="A5" s="77">
        <v>1</v>
      </c>
      <c r="B5" s="77" t="s">
        <v>42</v>
      </c>
      <c r="C5" s="78">
        <v>49950</v>
      </c>
      <c r="D5" s="78">
        <v>714</v>
      </c>
      <c r="E5" s="78">
        <v>23</v>
      </c>
      <c r="F5" s="78">
        <v>128</v>
      </c>
      <c r="G5" s="78">
        <v>29191</v>
      </c>
      <c r="H5" s="79">
        <v>60.61</v>
      </c>
      <c r="I5" s="79">
        <v>68.540000000000006</v>
      </c>
      <c r="J5" s="78">
        <v>48.75</v>
      </c>
    </row>
    <row r="6" spans="1:10" ht="34.5">
      <c r="A6" s="77">
        <v>2</v>
      </c>
      <c r="B6" s="77" t="s">
        <v>364</v>
      </c>
      <c r="C6" s="78">
        <v>87013</v>
      </c>
      <c r="D6" s="78">
        <v>755</v>
      </c>
      <c r="E6" s="78">
        <v>10</v>
      </c>
      <c r="F6" s="78">
        <v>372</v>
      </c>
      <c r="G6" s="78">
        <v>36951</v>
      </c>
      <c r="H6" s="79">
        <v>69.400000000000006</v>
      </c>
      <c r="I6" s="79">
        <v>75.66</v>
      </c>
      <c r="J6" s="78">
        <v>60.8</v>
      </c>
    </row>
    <row r="7" spans="1:10" ht="34.5">
      <c r="A7" s="77">
        <v>3</v>
      </c>
      <c r="B7" s="77" t="s">
        <v>365</v>
      </c>
      <c r="C7" s="78">
        <v>78413</v>
      </c>
      <c r="D7" s="78">
        <v>1029</v>
      </c>
      <c r="E7" s="78">
        <v>14</v>
      </c>
      <c r="F7" s="78">
        <v>97</v>
      </c>
      <c r="G7" s="78">
        <v>49585</v>
      </c>
      <c r="H7" s="79">
        <v>62.48</v>
      </c>
      <c r="I7" s="79">
        <v>70.95</v>
      </c>
      <c r="J7" s="78">
        <v>54.18</v>
      </c>
    </row>
    <row r="8" spans="1:10" ht="34.5">
      <c r="A8" s="77">
        <v>4</v>
      </c>
      <c r="B8" s="77" t="s">
        <v>366</v>
      </c>
      <c r="C8" s="78">
        <v>176385</v>
      </c>
      <c r="D8" s="78">
        <v>950</v>
      </c>
      <c r="E8" s="78">
        <v>35</v>
      </c>
      <c r="F8" s="78">
        <v>1397</v>
      </c>
      <c r="G8" s="78">
        <v>69007</v>
      </c>
      <c r="H8" s="79">
        <v>82.14</v>
      </c>
      <c r="I8" s="79">
        <v>87.33</v>
      </c>
      <c r="J8" s="78">
        <v>76.650000000000006</v>
      </c>
    </row>
    <row r="9" spans="1:10" ht="51.75">
      <c r="A9" s="77">
        <v>5</v>
      </c>
      <c r="B9" s="77" t="s">
        <v>367</v>
      </c>
      <c r="C9" s="78">
        <v>82839</v>
      </c>
      <c r="D9" s="78">
        <v>975</v>
      </c>
      <c r="E9" s="78">
        <v>42</v>
      </c>
      <c r="F9" s="78">
        <v>169</v>
      </c>
      <c r="G9" s="78">
        <v>46893</v>
      </c>
      <c r="H9" s="79">
        <v>76.33</v>
      </c>
      <c r="I9" s="79">
        <v>82.4</v>
      </c>
      <c r="J9" s="79">
        <v>70.099999999999994</v>
      </c>
    </row>
    <row r="10" spans="1:10" ht="34.5">
      <c r="A10" s="77">
        <v>6</v>
      </c>
      <c r="B10" s="77" t="s">
        <v>368</v>
      </c>
      <c r="C10" s="78">
        <v>89717</v>
      </c>
      <c r="D10" s="78">
        <v>1029</v>
      </c>
      <c r="E10" s="78">
        <v>5</v>
      </c>
      <c r="F10" s="78">
        <v>28</v>
      </c>
      <c r="G10" s="78">
        <v>41619</v>
      </c>
      <c r="H10" s="79">
        <v>50.67</v>
      </c>
      <c r="I10" s="79">
        <v>57.28</v>
      </c>
      <c r="J10" s="78">
        <v>44.31</v>
      </c>
    </row>
    <row r="11" spans="1:10" ht="51.75">
      <c r="A11" s="77">
        <v>7</v>
      </c>
      <c r="B11" s="77" t="s">
        <v>369</v>
      </c>
      <c r="C11" s="78">
        <v>83205</v>
      </c>
      <c r="D11" s="78">
        <v>982</v>
      </c>
      <c r="E11" s="78">
        <v>8</v>
      </c>
      <c r="F11" s="78">
        <v>99</v>
      </c>
      <c r="G11" s="78">
        <v>49552</v>
      </c>
      <c r="H11" s="79">
        <v>63.96</v>
      </c>
      <c r="I11" s="79">
        <v>67.36</v>
      </c>
      <c r="J11" s="78">
        <v>60.51</v>
      </c>
    </row>
    <row r="12" spans="1:10" ht="34.5">
      <c r="A12" s="77">
        <v>8</v>
      </c>
      <c r="B12" s="77" t="s">
        <v>370</v>
      </c>
      <c r="C12" s="78">
        <v>112272</v>
      </c>
      <c r="D12" s="78">
        <v>916</v>
      </c>
      <c r="E12" s="78">
        <v>13</v>
      </c>
      <c r="F12" s="78">
        <v>379</v>
      </c>
      <c r="G12" s="78">
        <v>84922</v>
      </c>
      <c r="H12" s="79">
        <v>67.62</v>
      </c>
      <c r="I12" s="79">
        <v>73.89</v>
      </c>
      <c r="J12" s="78" t="s">
        <v>371</v>
      </c>
    </row>
    <row r="13" spans="1:10" ht="34.5">
      <c r="A13" s="77">
        <v>9</v>
      </c>
      <c r="B13" s="77" t="s">
        <v>372</v>
      </c>
      <c r="C13" s="78">
        <v>99019</v>
      </c>
      <c r="D13" s="78">
        <v>962</v>
      </c>
      <c r="E13" s="78">
        <v>22</v>
      </c>
      <c r="F13" s="78">
        <v>531</v>
      </c>
      <c r="G13" s="78">
        <v>60420</v>
      </c>
      <c r="H13" s="79">
        <v>73.540000000000006</v>
      </c>
      <c r="I13" s="79">
        <v>78.94</v>
      </c>
      <c r="J13" s="79">
        <v>67.900000000000006</v>
      </c>
    </row>
    <row r="14" spans="1:10" ht="34.5">
      <c r="A14" s="77">
        <v>10</v>
      </c>
      <c r="B14" s="77" t="s">
        <v>373</v>
      </c>
      <c r="C14" s="78">
        <v>35289</v>
      </c>
      <c r="D14" s="78">
        <v>891</v>
      </c>
      <c r="E14" s="78">
        <v>5</v>
      </c>
      <c r="F14" s="78">
        <v>124</v>
      </c>
      <c r="G14" s="78">
        <v>26094</v>
      </c>
      <c r="H14" s="79">
        <v>59.94</v>
      </c>
      <c r="I14" s="79">
        <v>64.09</v>
      </c>
      <c r="J14" s="78">
        <v>55.22</v>
      </c>
    </row>
    <row r="15" spans="1:10" ht="34.5">
      <c r="A15" s="77">
        <v>11</v>
      </c>
      <c r="B15" s="77" t="s">
        <v>374</v>
      </c>
      <c r="C15" s="78">
        <v>7948</v>
      </c>
      <c r="D15" s="78">
        <v>808</v>
      </c>
      <c r="E15" s="78">
        <v>4</v>
      </c>
      <c r="F15" s="78">
        <v>50759</v>
      </c>
      <c r="G15" s="78">
        <v>4827</v>
      </c>
      <c r="H15" s="79">
        <v>64.8</v>
      </c>
      <c r="I15" s="78">
        <v>69.39</v>
      </c>
      <c r="J15" s="80">
        <v>59.1</v>
      </c>
    </row>
    <row r="16" spans="1:10" ht="51.75">
      <c r="A16" s="77">
        <v>12</v>
      </c>
      <c r="B16" s="77" t="s">
        <v>375</v>
      </c>
      <c r="C16" s="78">
        <v>53986</v>
      </c>
      <c r="D16" s="78">
        <v>919</v>
      </c>
      <c r="E16" s="78">
        <v>13</v>
      </c>
      <c r="F16" s="78">
        <v>448</v>
      </c>
      <c r="G16" s="78">
        <v>22005</v>
      </c>
      <c r="H16" s="79">
        <v>70.38</v>
      </c>
      <c r="I16" s="79">
        <v>82.4</v>
      </c>
      <c r="J16" s="79">
        <v>70.099999999999994</v>
      </c>
    </row>
    <row r="17" spans="1:10" ht="17.25">
      <c r="A17" s="77">
        <v>13</v>
      </c>
      <c r="B17" s="77" t="s">
        <v>39</v>
      </c>
      <c r="C17" s="78">
        <v>145538</v>
      </c>
      <c r="D17" s="78">
        <v>901</v>
      </c>
      <c r="E17" s="78">
        <v>13</v>
      </c>
      <c r="F17" s="78">
        <v>1796</v>
      </c>
      <c r="G17" s="78">
        <v>40552</v>
      </c>
      <c r="H17" s="79">
        <v>69.88</v>
      </c>
      <c r="I17" s="79">
        <v>77.25</v>
      </c>
      <c r="J17" s="80">
        <v>61.62</v>
      </c>
    </row>
    <row r="18" spans="1:10" ht="17.25">
      <c r="A18" s="77">
        <v>14</v>
      </c>
      <c r="B18" s="77" t="s">
        <v>40</v>
      </c>
      <c r="C18" s="78">
        <v>21089</v>
      </c>
      <c r="D18" s="78">
        <v>805</v>
      </c>
      <c r="E18" s="78">
        <v>3</v>
      </c>
      <c r="F18" s="78">
        <v>19</v>
      </c>
      <c r="G18" s="78">
        <v>14249</v>
      </c>
      <c r="H18" s="79">
        <v>59.4</v>
      </c>
      <c r="I18" s="79">
        <v>69.540000000000006</v>
      </c>
      <c r="J18" s="78">
        <v>46.39</v>
      </c>
    </row>
    <row r="19" spans="1:10" ht="34.5">
      <c r="A19" s="77">
        <v>15</v>
      </c>
      <c r="B19" s="77" t="s">
        <v>376</v>
      </c>
      <c r="C19" s="78">
        <v>147951</v>
      </c>
      <c r="D19" s="78">
        <v>914</v>
      </c>
      <c r="E19" s="78">
        <v>27</v>
      </c>
      <c r="F19" s="78">
        <v>372</v>
      </c>
      <c r="G19" s="78">
        <v>45351</v>
      </c>
      <c r="H19" s="79">
        <v>61.9</v>
      </c>
      <c r="I19" s="79">
        <v>70.8</v>
      </c>
      <c r="J19" s="78">
        <v>52.08</v>
      </c>
    </row>
    <row r="20" spans="1:10" ht="17.25">
      <c r="A20" s="77">
        <v>16</v>
      </c>
      <c r="B20" s="77" t="s">
        <v>37</v>
      </c>
      <c r="C20" s="78">
        <v>111997</v>
      </c>
      <c r="D20" s="78">
        <v>931</v>
      </c>
      <c r="E20" s="78">
        <v>43</v>
      </c>
      <c r="F20" s="78">
        <v>170</v>
      </c>
      <c r="G20" s="78">
        <v>83940</v>
      </c>
      <c r="H20" s="79">
        <v>52.23</v>
      </c>
      <c r="I20" s="79">
        <v>61.87</v>
      </c>
      <c r="J20" s="78">
        <v>41.83</v>
      </c>
    </row>
    <row r="21" spans="1:10">
      <c r="A21" s="81"/>
      <c r="B21" s="82" t="s">
        <v>31</v>
      </c>
      <c r="C21" s="81">
        <v>1382611</v>
      </c>
      <c r="D21" s="81">
        <v>938</v>
      </c>
      <c r="E21" s="81">
        <v>17</v>
      </c>
      <c r="F21" s="81">
        <v>56888</v>
      </c>
      <c r="G21" s="81">
        <v>705158</v>
      </c>
      <c r="H21" s="83">
        <v>66.95</v>
      </c>
      <c r="I21" s="83">
        <v>73.69</v>
      </c>
      <c r="J21" s="81">
        <v>59.57</v>
      </c>
    </row>
  </sheetData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J3"/>
  </mergeCells>
  <printOptions gridLines="1"/>
  <pageMargins left="0.7" right="0.7" top="0.75" bottom="0.75" header="0.3" footer="0.3"/>
  <pageSetup scale="9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7"/>
  <sheetViews>
    <sheetView zoomScale="86" zoomScaleNormal="86" workbookViewId="0">
      <selection sqref="A1:J37"/>
    </sheetView>
  </sheetViews>
  <sheetFormatPr defaultRowHeight="15"/>
  <cols>
    <col min="1" max="1" width="6.85546875" customWidth="1"/>
    <col min="2" max="2" width="10.42578125" customWidth="1"/>
    <col min="3" max="3" width="6.7109375" customWidth="1"/>
    <col min="4" max="4" width="10.42578125" style="23" bestFit="1" customWidth="1"/>
    <col min="5" max="5" width="8.140625" customWidth="1"/>
    <col min="6" max="6" width="12.7109375" style="23" bestFit="1" customWidth="1"/>
    <col min="7" max="7" width="7.28515625" customWidth="1"/>
    <col min="8" max="8" width="11.28515625" style="23" bestFit="1" customWidth="1"/>
    <col min="9" max="9" width="7.5703125" customWidth="1"/>
    <col min="10" max="10" width="12.7109375" style="23" bestFit="1" customWidth="1"/>
    <col min="11" max="11" width="6.28515625" customWidth="1"/>
    <col min="13" max="13" width="13.140625" customWidth="1"/>
    <col min="15" max="15" width="11.42578125" customWidth="1"/>
    <col min="17" max="17" width="10.85546875" customWidth="1"/>
    <col min="19" max="19" width="11.42578125" customWidth="1"/>
    <col min="21" max="21" width="11.28515625" customWidth="1"/>
  </cols>
  <sheetData>
    <row r="1" spans="1:13" s="15" customFormat="1" ht="25.5" customHeight="1">
      <c r="A1" s="613">
        <v>27</v>
      </c>
      <c r="B1" s="613"/>
      <c r="C1" s="613"/>
      <c r="D1" s="645"/>
      <c r="E1" s="613"/>
      <c r="F1" s="645"/>
      <c r="G1" s="613"/>
      <c r="H1" s="645"/>
      <c r="I1" s="613"/>
      <c r="J1" s="645"/>
    </row>
    <row r="2" spans="1:13" ht="31.5" customHeight="1">
      <c r="A2" s="654" t="s">
        <v>89</v>
      </c>
      <c r="B2" s="654"/>
      <c r="C2" s="654"/>
      <c r="D2" s="655"/>
      <c r="E2" s="654"/>
      <c r="F2" s="655"/>
      <c r="G2" s="654"/>
      <c r="H2" s="655"/>
      <c r="I2" s="654"/>
      <c r="J2" s="655"/>
    </row>
    <row r="3" spans="1:13" ht="24.75" customHeight="1">
      <c r="A3" s="648" t="s">
        <v>488</v>
      </c>
      <c r="B3" s="648"/>
      <c r="C3" s="648"/>
      <c r="D3" s="649"/>
      <c r="E3" s="648"/>
      <c r="F3" s="649"/>
      <c r="G3" s="648"/>
      <c r="H3" s="649"/>
      <c r="I3" s="648"/>
      <c r="J3" s="649"/>
    </row>
    <row r="4" spans="1:13" ht="33" customHeight="1">
      <c r="A4" s="656" t="s">
        <v>58</v>
      </c>
      <c r="B4" s="630" t="s">
        <v>0</v>
      </c>
      <c r="C4" s="630" t="s">
        <v>90</v>
      </c>
      <c r="D4" s="658"/>
      <c r="E4" s="630"/>
      <c r="F4" s="658"/>
      <c r="G4" s="630"/>
      <c r="H4" s="658"/>
      <c r="I4" s="630"/>
      <c r="J4" s="658"/>
    </row>
    <row r="5" spans="1:13" ht="21" customHeight="1">
      <c r="A5" s="656"/>
      <c r="B5" s="630"/>
      <c r="C5" s="656" t="s">
        <v>91</v>
      </c>
      <c r="D5" s="657"/>
      <c r="E5" s="656" t="s">
        <v>92</v>
      </c>
      <c r="F5" s="657"/>
      <c r="G5" s="656" t="s">
        <v>93</v>
      </c>
      <c r="H5" s="657"/>
      <c r="I5" s="656" t="s">
        <v>31</v>
      </c>
      <c r="J5" s="657"/>
    </row>
    <row r="6" spans="1:13" ht="15.75" customHeight="1">
      <c r="A6" s="656"/>
      <c r="B6" s="630"/>
      <c r="C6" s="54" t="s">
        <v>78</v>
      </c>
      <c r="D6" s="451" t="s">
        <v>94</v>
      </c>
      <c r="E6" s="54" t="s">
        <v>78</v>
      </c>
      <c r="F6" s="451" t="s">
        <v>94</v>
      </c>
      <c r="G6" s="54" t="s">
        <v>78</v>
      </c>
      <c r="H6" s="451" t="s">
        <v>94</v>
      </c>
      <c r="I6" s="54" t="s">
        <v>78</v>
      </c>
      <c r="J6" s="451" t="s">
        <v>94</v>
      </c>
    </row>
    <row r="7" spans="1:13">
      <c r="A7" s="252">
        <f>ROW(A1)</f>
        <v>1</v>
      </c>
      <c r="B7" s="253" t="s">
        <v>4</v>
      </c>
      <c r="C7" s="270">
        <v>0</v>
      </c>
      <c r="D7" s="271">
        <v>0</v>
      </c>
      <c r="E7" s="387">
        <v>5</v>
      </c>
      <c r="F7" s="329">
        <v>96.06</v>
      </c>
      <c r="G7" s="387">
        <v>0</v>
      </c>
      <c r="H7" s="329">
        <v>0</v>
      </c>
      <c r="I7" s="270">
        <f>C7+E7+G7</f>
        <v>5</v>
      </c>
      <c r="J7" s="271">
        <f>D7+F7+H7</f>
        <v>96.06</v>
      </c>
    </row>
    <row r="8" spans="1:13">
      <c r="A8" s="252">
        <f t="shared" ref="A8:A22" si="0">ROW(A2)</f>
        <v>2</v>
      </c>
      <c r="B8" s="254" t="s">
        <v>5</v>
      </c>
      <c r="C8" s="29">
        <v>0</v>
      </c>
      <c r="D8" s="119">
        <v>0</v>
      </c>
      <c r="E8" s="307">
        <v>108</v>
      </c>
      <c r="F8" s="312">
        <v>3177.96</v>
      </c>
      <c r="G8" s="307">
        <v>0</v>
      </c>
      <c r="H8" s="312">
        <v>0</v>
      </c>
      <c r="I8" s="29">
        <f t="shared" ref="I8:I37" si="1">C8+E8+G8</f>
        <v>108</v>
      </c>
      <c r="J8" s="119">
        <f t="shared" ref="J8:J37" si="2">D8+F8+H8</f>
        <v>3177.96</v>
      </c>
    </row>
    <row r="9" spans="1:13">
      <c r="A9" s="252">
        <f t="shared" si="0"/>
        <v>3</v>
      </c>
      <c r="B9" s="254" t="s">
        <v>6</v>
      </c>
      <c r="C9" s="29">
        <v>0</v>
      </c>
      <c r="D9" s="119">
        <v>0</v>
      </c>
      <c r="E9" s="307">
        <v>0</v>
      </c>
      <c r="F9" s="312">
        <v>0</v>
      </c>
      <c r="G9" s="307">
        <v>0</v>
      </c>
      <c r="H9" s="312">
        <v>0</v>
      </c>
      <c r="I9" s="29">
        <f t="shared" si="1"/>
        <v>0</v>
      </c>
      <c r="J9" s="119">
        <f t="shared" si="2"/>
        <v>0</v>
      </c>
    </row>
    <row r="10" spans="1:13">
      <c r="A10" s="252">
        <f t="shared" si="0"/>
        <v>4</v>
      </c>
      <c r="B10" s="254" t="s">
        <v>7</v>
      </c>
      <c r="C10" s="29">
        <v>0</v>
      </c>
      <c r="D10" s="119">
        <v>0</v>
      </c>
      <c r="E10" s="307">
        <v>20</v>
      </c>
      <c r="F10" s="312">
        <v>441.16</v>
      </c>
      <c r="G10" s="307">
        <v>0</v>
      </c>
      <c r="H10" s="312">
        <v>0</v>
      </c>
      <c r="I10" s="29">
        <f t="shared" si="1"/>
        <v>20</v>
      </c>
      <c r="J10" s="119">
        <f t="shared" si="2"/>
        <v>441.16</v>
      </c>
    </row>
    <row r="11" spans="1:13">
      <c r="A11" s="252">
        <f t="shared" si="0"/>
        <v>5</v>
      </c>
      <c r="B11" s="254" t="s">
        <v>8</v>
      </c>
      <c r="C11" s="29">
        <v>0</v>
      </c>
      <c r="D11" s="119">
        <v>0</v>
      </c>
      <c r="E11" s="307">
        <v>46</v>
      </c>
      <c r="F11" s="312">
        <v>1280.6300000000001</v>
      </c>
      <c r="G11" s="307">
        <v>3</v>
      </c>
      <c r="H11" s="312">
        <v>42.05</v>
      </c>
      <c r="I11" s="29">
        <f t="shared" si="1"/>
        <v>49</v>
      </c>
      <c r="J11" s="119">
        <f t="shared" si="2"/>
        <v>1322.68</v>
      </c>
    </row>
    <row r="12" spans="1:13">
      <c r="A12" s="252">
        <f t="shared" si="0"/>
        <v>6</v>
      </c>
      <c r="B12" s="254" t="s">
        <v>9</v>
      </c>
      <c r="C12" s="29">
        <v>0</v>
      </c>
      <c r="D12" s="119">
        <v>0</v>
      </c>
      <c r="E12" s="307">
        <v>0</v>
      </c>
      <c r="F12" s="312">
        <v>210.55</v>
      </c>
      <c r="G12" s="307">
        <v>0</v>
      </c>
      <c r="H12" s="312">
        <v>0</v>
      </c>
      <c r="I12" s="29">
        <f t="shared" si="1"/>
        <v>0</v>
      </c>
      <c r="J12" s="119">
        <f t="shared" si="2"/>
        <v>210.55</v>
      </c>
      <c r="M12" s="4"/>
    </row>
    <row r="13" spans="1:13">
      <c r="A13" s="252">
        <f t="shared" si="0"/>
        <v>7</v>
      </c>
      <c r="B13" s="254" t="s">
        <v>11</v>
      </c>
      <c r="C13" s="29">
        <v>0</v>
      </c>
      <c r="D13" s="119">
        <v>0</v>
      </c>
      <c r="E13" s="307">
        <v>33</v>
      </c>
      <c r="F13" s="312">
        <v>1476</v>
      </c>
      <c r="G13" s="307">
        <v>0</v>
      </c>
      <c r="H13" s="312">
        <v>0</v>
      </c>
      <c r="I13" s="29">
        <f t="shared" si="1"/>
        <v>33</v>
      </c>
      <c r="J13" s="119">
        <f t="shared" si="2"/>
        <v>1476</v>
      </c>
    </row>
    <row r="14" spans="1:13">
      <c r="A14" s="252">
        <f t="shared" si="0"/>
        <v>8</v>
      </c>
      <c r="B14" s="254" t="s">
        <v>12</v>
      </c>
      <c r="C14" s="29">
        <v>0</v>
      </c>
      <c r="D14" s="119">
        <v>0</v>
      </c>
      <c r="E14" s="307">
        <v>2</v>
      </c>
      <c r="F14" s="312">
        <v>59.78</v>
      </c>
      <c r="G14" s="307">
        <v>0</v>
      </c>
      <c r="H14" s="312">
        <v>0</v>
      </c>
      <c r="I14" s="29">
        <f t="shared" si="1"/>
        <v>2</v>
      </c>
      <c r="J14" s="119">
        <f t="shared" si="2"/>
        <v>59.78</v>
      </c>
    </row>
    <row r="15" spans="1:13">
      <c r="A15" s="252">
        <f t="shared" si="0"/>
        <v>9</v>
      </c>
      <c r="B15" s="254" t="s">
        <v>13</v>
      </c>
      <c r="C15" s="29">
        <v>0</v>
      </c>
      <c r="D15" s="119">
        <v>0</v>
      </c>
      <c r="E15" s="307">
        <v>4</v>
      </c>
      <c r="F15" s="312">
        <v>110</v>
      </c>
      <c r="G15" s="307">
        <v>0</v>
      </c>
      <c r="H15" s="312">
        <v>0</v>
      </c>
      <c r="I15" s="29">
        <f t="shared" si="1"/>
        <v>4</v>
      </c>
      <c r="J15" s="119">
        <f t="shared" si="2"/>
        <v>110</v>
      </c>
    </row>
    <row r="16" spans="1:13">
      <c r="A16" s="252">
        <f t="shared" si="0"/>
        <v>10</v>
      </c>
      <c r="B16" s="254" t="s">
        <v>14</v>
      </c>
      <c r="C16" s="29">
        <v>0</v>
      </c>
      <c r="D16" s="119">
        <v>0</v>
      </c>
      <c r="E16" s="307">
        <v>22</v>
      </c>
      <c r="F16" s="312">
        <v>1196.3900000000001</v>
      </c>
      <c r="G16" s="307">
        <v>0</v>
      </c>
      <c r="H16" s="312">
        <v>0</v>
      </c>
      <c r="I16" s="29">
        <f t="shared" si="1"/>
        <v>22</v>
      </c>
      <c r="J16" s="119">
        <f t="shared" si="2"/>
        <v>1196.3900000000001</v>
      </c>
    </row>
    <row r="17" spans="1:16">
      <c r="A17" s="252">
        <f t="shared" si="0"/>
        <v>11</v>
      </c>
      <c r="B17" s="254" t="s">
        <v>15</v>
      </c>
      <c r="C17" s="29">
        <v>0</v>
      </c>
      <c r="D17" s="119">
        <v>0</v>
      </c>
      <c r="E17" s="307">
        <v>8</v>
      </c>
      <c r="F17" s="312">
        <v>134.84</v>
      </c>
      <c r="G17" s="307">
        <v>0</v>
      </c>
      <c r="H17" s="312">
        <v>0</v>
      </c>
      <c r="I17" s="29">
        <f t="shared" si="1"/>
        <v>8</v>
      </c>
      <c r="J17" s="119">
        <f t="shared" si="2"/>
        <v>134.84</v>
      </c>
    </row>
    <row r="18" spans="1:16">
      <c r="A18" s="252">
        <f t="shared" si="0"/>
        <v>12</v>
      </c>
      <c r="B18" s="254" t="s">
        <v>16</v>
      </c>
      <c r="C18" s="29">
        <v>0</v>
      </c>
      <c r="D18" s="119">
        <v>0</v>
      </c>
      <c r="E18" s="307">
        <v>824</v>
      </c>
      <c r="F18" s="312">
        <v>15485.3</v>
      </c>
      <c r="G18" s="307">
        <v>257</v>
      </c>
      <c r="H18" s="312">
        <v>4249.8999999999996</v>
      </c>
      <c r="I18" s="29">
        <f t="shared" si="1"/>
        <v>1081</v>
      </c>
      <c r="J18" s="119">
        <f t="shared" si="2"/>
        <v>19735.199999999997</v>
      </c>
    </row>
    <row r="19" spans="1:16">
      <c r="A19" s="252">
        <f t="shared" si="0"/>
        <v>13</v>
      </c>
      <c r="B19" s="254" t="s">
        <v>17</v>
      </c>
      <c r="C19" s="29">
        <v>0</v>
      </c>
      <c r="D19" s="119">
        <v>0</v>
      </c>
      <c r="E19" s="307">
        <v>0</v>
      </c>
      <c r="F19" s="312">
        <v>0</v>
      </c>
      <c r="G19" s="307">
        <v>0</v>
      </c>
      <c r="H19" s="312">
        <v>0</v>
      </c>
      <c r="I19" s="29">
        <f t="shared" si="1"/>
        <v>0</v>
      </c>
      <c r="J19" s="119">
        <f t="shared" si="2"/>
        <v>0</v>
      </c>
    </row>
    <row r="20" spans="1:16">
      <c r="A20" s="252">
        <f t="shared" si="0"/>
        <v>14</v>
      </c>
      <c r="B20" s="254" t="s">
        <v>18</v>
      </c>
      <c r="C20" s="29">
        <v>0</v>
      </c>
      <c r="D20" s="119">
        <v>0</v>
      </c>
      <c r="E20" s="307">
        <v>70</v>
      </c>
      <c r="F20" s="312">
        <v>1199.43</v>
      </c>
      <c r="G20" s="307">
        <v>12</v>
      </c>
      <c r="H20" s="312">
        <v>126.06</v>
      </c>
      <c r="I20" s="29">
        <f t="shared" si="1"/>
        <v>82</v>
      </c>
      <c r="J20" s="119">
        <f t="shared" si="2"/>
        <v>1325.49</v>
      </c>
    </row>
    <row r="21" spans="1:16">
      <c r="A21" s="252">
        <f t="shared" si="0"/>
        <v>15</v>
      </c>
      <c r="B21" s="254" t="s">
        <v>19</v>
      </c>
      <c r="C21" s="29">
        <v>0</v>
      </c>
      <c r="D21" s="119">
        <v>0</v>
      </c>
      <c r="E21" s="307">
        <v>0</v>
      </c>
      <c r="F21" s="312">
        <v>0</v>
      </c>
      <c r="G21" s="307">
        <v>0</v>
      </c>
      <c r="H21" s="312">
        <v>0</v>
      </c>
      <c r="I21" s="29">
        <f t="shared" si="1"/>
        <v>0</v>
      </c>
      <c r="J21" s="119">
        <f t="shared" si="2"/>
        <v>0</v>
      </c>
    </row>
    <row r="22" spans="1:16">
      <c r="A22" s="252">
        <f t="shared" si="0"/>
        <v>16</v>
      </c>
      <c r="B22" s="254" t="s">
        <v>20</v>
      </c>
      <c r="C22" s="29">
        <v>0</v>
      </c>
      <c r="D22" s="119">
        <v>0</v>
      </c>
      <c r="E22" s="307">
        <v>1</v>
      </c>
      <c r="F22" s="312">
        <v>19.420000000000002</v>
      </c>
      <c r="G22" s="307">
        <v>0</v>
      </c>
      <c r="H22" s="312">
        <v>0</v>
      </c>
      <c r="I22" s="29">
        <f t="shared" si="1"/>
        <v>1</v>
      </c>
      <c r="J22" s="119">
        <f t="shared" si="2"/>
        <v>19.420000000000002</v>
      </c>
    </row>
    <row r="23" spans="1:16" s="4" customFormat="1">
      <c r="A23" s="646" t="s">
        <v>135</v>
      </c>
      <c r="B23" s="647"/>
      <c r="C23" s="177">
        <f t="shared" ref="C23:H23" si="3">SUM(C7:C22)</f>
        <v>0</v>
      </c>
      <c r="D23" s="167">
        <f t="shared" si="3"/>
        <v>0</v>
      </c>
      <c r="E23" s="177">
        <f t="shared" si="3"/>
        <v>1143</v>
      </c>
      <c r="F23" s="167">
        <f t="shared" si="3"/>
        <v>24887.519999999997</v>
      </c>
      <c r="G23" s="177">
        <f t="shared" si="3"/>
        <v>272</v>
      </c>
      <c r="H23" s="167">
        <f t="shared" si="3"/>
        <v>4418.01</v>
      </c>
      <c r="I23" s="177">
        <f t="shared" si="1"/>
        <v>1415</v>
      </c>
      <c r="J23" s="167">
        <f t="shared" si="2"/>
        <v>29305.53</v>
      </c>
    </row>
    <row r="24" spans="1:16">
      <c r="A24" s="255">
        <v>1</v>
      </c>
      <c r="B24" s="240" t="s">
        <v>21</v>
      </c>
      <c r="C24" s="174">
        <v>0</v>
      </c>
      <c r="D24" s="34">
        <v>0</v>
      </c>
      <c r="E24" s="174">
        <v>0</v>
      </c>
      <c r="F24" s="34">
        <v>0</v>
      </c>
      <c r="G24" s="174">
        <v>0</v>
      </c>
      <c r="H24" s="34">
        <v>0</v>
      </c>
      <c r="I24" s="174">
        <f t="shared" si="1"/>
        <v>0</v>
      </c>
      <c r="J24" s="34">
        <f t="shared" si="2"/>
        <v>0</v>
      </c>
    </row>
    <row r="25" spans="1:16">
      <c r="A25" s="255">
        <v>2</v>
      </c>
      <c r="B25" s="242" t="s">
        <v>22</v>
      </c>
      <c r="C25" s="174">
        <v>0</v>
      </c>
      <c r="D25" s="34">
        <v>0</v>
      </c>
      <c r="E25" s="174">
        <v>0</v>
      </c>
      <c r="F25" s="34">
        <v>0</v>
      </c>
      <c r="G25" s="174">
        <v>0</v>
      </c>
      <c r="H25" s="34">
        <v>0</v>
      </c>
      <c r="I25" s="174">
        <f t="shared" si="1"/>
        <v>0</v>
      </c>
      <c r="J25" s="34">
        <f t="shared" si="2"/>
        <v>0</v>
      </c>
      <c r="K25" s="59"/>
    </row>
    <row r="26" spans="1:16">
      <c r="A26" s="255">
        <v>3</v>
      </c>
      <c r="B26" s="240" t="s">
        <v>10</v>
      </c>
      <c r="C26" s="29">
        <v>0</v>
      </c>
      <c r="D26" s="119">
        <v>0</v>
      </c>
      <c r="E26" s="29">
        <v>5</v>
      </c>
      <c r="F26" s="119">
        <v>122.5</v>
      </c>
      <c r="G26" s="29">
        <v>0</v>
      </c>
      <c r="H26" s="119">
        <v>0</v>
      </c>
      <c r="I26" s="29">
        <f t="shared" si="1"/>
        <v>5</v>
      </c>
      <c r="J26" s="119">
        <f t="shared" si="2"/>
        <v>122.5</v>
      </c>
      <c r="K26" s="59"/>
    </row>
    <row r="27" spans="1:16">
      <c r="A27" s="255">
        <v>4</v>
      </c>
      <c r="B27" s="243" t="s">
        <v>23</v>
      </c>
      <c r="C27" s="174">
        <v>0</v>
      </c>
      <c r="D27" s="34">
        <v>0</v>
      </c>
      <c r="E27" s="174">
        <v>0</v>
      </c>
      <c r="F27" s="34">
        <v>0</v>
      </c>
      <c r="G27" s="174">
        <v>0</v>
      </c>
      <c r="H27" s="34">
        <v>0</v>
      </c>
      <c r="I27" s="174">
        <f t="shared" si="1"/>
        <v>0</v>
      </c>
      <c r="J27" s="34">
        <f t="shared" si="2"/>
        <v>0</v>
      </c>
      <c r="K27" s="59"/>
    </row>
    <row r="28" spans="1:16">
      <c r="A28" s="255">
        <v>5</v>
      </c>
      <c r="B28" s="245" t="s">
        <v>24</v>
      </c>
      <c r="C28" s="174">
        <v>0</v>
      </c>
      <c r="D28" s="34">
        <v>0</v>
      </c>
      <c r="E28" s="174">
        <v>0</v>
      </c>
      <c r="F28" s="34">
        <v>0</v>
      </c>
      <c r="G28" s="174">
        <v>0</v>
      </c>
      <c r="H28" s="34">
        <v>0</v>
      </c>
      <c r="I28" s="174">
        <f t="shared" si="1"/>
        <v>0</v>
      </c>
      <c r="J28" s="34">
        <f t="shared" si="2"/>
        <v>0</v>
      </c>
      <c r="K28" s="59"/>
    </row>
    <row r="29" spans="1:16">
      <c r="A29" s="256">
        <v>6</v>
      </c>
      <c r="B29" s="238" t="s">
        <v>25</v>
      </c>
      <c r="C29" s="257">
        <v>0</v>
      </c>
      <c r="D29" s="258">
        <v>0</v>
      </c>
      <c r="E29" s="257">
        <v>0</v>
      </c>
      <c r="F29" s="258">
        <v>0</v>
      </c>
      <c r="G29" s="257">
        <v>0</v>
      </c>
      <c r="H29" s="258">
        <v>0</v>
      </c>
      <c r="I29" s="257">
        <f t="shared" si="1"/>
        <v>0</v>
      </c>
      <c r="J29" s="258">
        <f t="shared" si="2"/>
        <v>0</v>
      </c>
      <c r="K29" s="59"/>
      <c r="P29" s="23"/>
    </row>
    <row r="30" spans="1:16" s="15" customFormat="1">
      <c r="A30" s="259">
        <v>7</v>
      </c>
      <c r="B30" s="260" t="s">
        <v>283</v>
      </c>
      <c r="C30" s="261">
        <v>0</v>
      </c>
      <c r="D30" s="262">
        <v>0</v>
      </c>
      <c r="E30" s="261">
        <v>0</v>
      </c>
      <c r="F30" s="262">
        <v>0</v>
      </c>
      <c r="G30" s="261">
        <v>0</v>
      </c>
      <c r="H30" s="262">
        <v>0</v>
      </c>
      <c r="I30" s="261">
        <f t="shared" si="1"/>
        <v>0</v>
      </c>
      <c r="J30" s="262">
        <f t="shared" si="2"/>
        <v>0</v>
      </c>
      <c r="K30" s="59"/>
    </row>
    <row r="31" spans="1:16" s="22" customFormat="1">
      <c r="A31" s="259">
        <v>8</v>
      </c>
      <c r="B31" s="125" t="s">
        <v>261</v>
      </c>
      <c r="C31" s="261">
        <v>0</v>
      </c>
      <c r="D31" s="262">
        <v>0</v>
      </c>
      <c r="E31" s="261">
        <v>0</v>
      </c>
      <c r="F31" s="262">
        <v>0</v>
      </c>
      <c r="G31" s="261">
        <v>0</v>
      </c>
      <c r="H31" s="262">
        <v>0</v>
      </c>
      <c r="I31" s="261">
        <f t="shared" si="1"/>
        <v>0</v>
      </c>
      <c r="J31" s="262">
        <f t="shared" si="2"/>
        <v>0</v>
      </c>
      <c r="K31" s="59"/>
    </row>
    <row r="32" spans="1:16" s="4" customFormat="1">
      <c r="A32" s="650" t="s">
        <v>136</v>
      </c>
      <c r="B32" s="650"/>
      <c r="C32" s="263">
        <f t="shared" ref="C32:H32" si="4">SUM(C24:C30)</f>
        <v>0</v>
      </c>
      <c r="D32" s="264">
        <f t="shared" si="4"/>
        <v>0</v>
      </c>
      <c r="E32" s="263">
        <f t="shared" si="4"/>
        <v>5</v>
      </c>
      <c r="F32" s="264">
        <f t="shared" si="4"/>
        <v>122.5</v>
      </c>
      <c r="G32" s="263">
        <f t="shared" si="4"/>
        <v>0</v>
      </c>
      <c r="H32" s="264">
        <f t="shared" si="4"/>
        <v>0</v>
      </c>
      <c r="I32" s="263">
        <f t="shared" si="1"/>
        <v>5</v>
      </c>
      <c r="J32" s="264">
        <f t="shared" si="2"/>
        <v>122.5</v>
      </c>
      <c r="K32" s="60"/>
    </row>
    <row r="33" spans="1:11">
      <c r="A33" s="252">
        <v>1</v>
      </c>
      <c r="B33" s="253" t="s">
        <v>27</v>
      </c>
      <c r="C33" s="29">
        <v>0</v>
      </c>
      <c r="D33" s="119">
        <v>0</v>
      </c>
      <c r="E33" s="29">
        <v>61</v>
      </c>
      <c r="F33" s="119">
        <v>979.57</v>
      </c>
      <c r="G33" s="29">
        <v>9</v>
      </c>
      <c r="H33" s="119">
        <v>208.63</v>
      </c>
      <c r="I33" s="29">
        <f t="shared" si="1"/>
        <v>70</v>
      </c>
      <c r="J33" s="119">
        <f t="shared" si="2"/>
        <v>1188.2</v>
      </c>
      <c r="K33" s="59"/>
    </row>
    <row r="34" spans="1:11" s="4" customFormat="1">
      <c r="A34" s="651" t="s">
        <v>137</v>
      </c>
      <c r="B34" s="652"/>
      <c r="C34" s="183">
        <v>0</v>
      </c>
      <c r="D34" s="184">
        <v>0</v>
      </c>
      <c r="E34" s="183">
        <f>E33</f>
        <v>61</v>
      </c>
      <c r="F34" s="184">
        <f>F33</f>
        <v>979.57</v>
      </c>
      <c r="G34" s="183">
        <f>G33</f>
        <v>9</v>
      </c>
      <c r="H34" s="184">
        <f>H33</f>
        <v>208.63</v>
      </c>
      <c r="I34" s="183">
        <f t="shared" si="1"/>
        <v>70</v>
      </c>
      <c r="J34" s="184">
        <f t="shared" si="2"/>
        <v>1188.2</v>
      </c>
      <c r="K34" s="60"/>
    </row>
    <row r="35" spans="1:11">
      <c r="A35" s="259">
        <v>1</v>
      </c>
      <c r="B35" s="265" t="s">
        <v>28</v>
      </c>
      <c r="C35" s="29">
        <v>0</v>
      </c>
      <c r="D35" s="119">
        <v>0</v>
      </c>
      <c r="E35" s="29">
        <v>163</v>
      </c>
      <c r="F35" s="119">
        <v>1209.1400000000001</v>
      </c>
      <c r="G35" s="29">
        <v>132</v>
      </c>
      <c r="H35" s="119">
        <v>1055.74</v>
      </c>
      <c r="I35" s="29">
        <f t="shared" si="1"/>
        <v>295</v>
      </c>
      <c r="J35" s="119">
        <f t="shared" si="2"/>
        <v>2264.88</v>
      </c>
      <c r="K35" s="59"/>
    </row>
    <row r="36" spans="1:11" s="4" customFormat="1">
      <c r="A36" s="653" t="s">
        <v>275</v>
      </c>
      <c r="B36" s="647"/>
      <c r="C36" s="177">
        <f t="shared" ref="C36:H36" si="5">SUM(C35)</f>
        <v>0</v>
      </c>
      <c r="D36" s="167">
        <f t="shared" si="5"/>
        <v>0</v>
      </c>
      <c r="E36" s="177">
        <f t="shared" si="5"/>
        <v>163</v>
      </c>
      <c r="F36" s="167">
        <f t="shared" si="5"/>
        <v>1209.1400000000001</v>
      </c>
      <c r="G36" s="177">
        <f t="shared" si="5"/>
        <v>132</v>
      </c>
      <c r="H36" s="167">
        <f t="shared" si="5"/>
        <v>1055.74</v>
      </c>
      <c r="I36" s="177">
        <f t="shared" si="1"/>
        <v>295</v>
      </c>
      <c r="J36" s="167">
        <f t="shared" si="2"/>
        <v>2264.88</v>
      </c>
      <c r="K36" s="60"/>
    </row>
    <row r="37" spans="1:11" s="4" customFormat="1">
      <c r="A37" s="646" t="s">
        <v>119</v>
      </c>
      <c r="B37" s="647"/>
      <c r="C37" s="177">
        <f t="shared" ref="C37:H37" si="6">C23+C32+C34+C36</f>
        <v>0</v>
      </c>
      <c r="D37" s="167">
        <f t="shared" si="6"/>
        <v>0</v>
      </c>
      <c r="E37" s="177">
        <f t="shared" si="6"/>
        <v>1372</v>
      </c>
      <c r="F37" s="167">
        <f t="shared" si="6"/>
        <v>27198.729999999996</v>
      </c>
      <c r="G37" s="177">
        <f t="shared" si="6"/>
        <v>413</v>
      </c>
      <c r="H37" s="167">
        <f t="shared" si="6"/>
        <v>5682.38</v>
      </c>
      <c r="I37" s="177">
        <f t="shared" si="1"/>
        <v>1785</v>
      </c>
      <c r="J37" s="167">
        <f t="shared" si="2"/>
        <v>32881.109999999993</v>
      </c>
      <c r="K37" s="60"/>
    </row>
    <row r="38" spans="1:11">
      <c r="A38" s="12"/>
      <c r="B38" s="12"/>
      <c r="C38" s="12"/>
      <c r="D38" s="97"/>
      <c r="E38" s="12"/>
      <c r="F38" s="97"/>
      <c r="G38" s="12"/>
      <c r="H38" s="97"/>
      <c r="I38" s="12"/>
      <c r="J38" s="97"/>
      <c r="K38" s="59"/>
    </row>
    <row r="67" ht="17.25" customHeight="1"/>
  </sheetData>
  <mergeCells count="15">
    <mergeCell ref="A1:J1"/>
    <mergeCell ref="A37:B37"/>
    <mergeCell ref="A3:J3"/>
    <mergeCell ref="A23:B23"/>
    <mergeCell ref="A32:B32"/>
    <mergeCell ref="A34:B34"/>
    <mergeCell ref="A36:B36"/>
    <mergeCell ref="A2:J2"/>
    <mergeCell ref="C5:D5"/>
    <mergeCell ref="E5:F5"/>
    <mergeCell ref="G5:H5"/>
    <mergeCell ref="I5:J5"/>
    <mergeCell ref="A4:A6"/>
    <mergeCell ref="B4:B6"/>
    <mergeCell ref="C4:J4"/>
  </mergeCells>
  <printOptions gridLines="1"/>
  <pageMargins left="0.25" right="0.25" top="0.75" bottom="0.75" header="0.3" footer="0.3"/>
  <pageSetup paperSize="9" orientation="portrait" r:id="rId1"/>
  <ignoredErrors>
    <ignoredError sqref="C32:H32 C36:H37 C33:D33 C34:D34 K34 K33 K35 K32 K36:K3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sqref="A1:J36"/>
    </sheetView>
  </sheetViews>
  <sheetFormatPr defaultRowHeight="15"/>
  <cols>
    <col min="1" max="1" width="7.5703125" customWidth="1"/>
    <col min="2" max="2" width="10" customWidth="1"/>
    <col min="3" max="3" width="7.7109375" customWidth="1"/>
    <col min="4" max="4" width="9.28515625" style="23" bestFit="1" customWidth="1"/>
    <col min="5" max="5" width="8.140625" customWidth="1"/>
    <col min="6" max="6" width="9.28515625" style="23" bestFit="1" customWidth="1"/>
    <col min="7" max="7" width="7.7109375" customWidth="1"/>
    <col min="8" max="8" width="10.42578125" style="23" customWidth="1"/>
    <col min="9" max="9" width="7.140625" style="18" customWidth="1"/>
    <col min="10" max="10" width="9.85546875" style="23" bestFit="1" customWidth="1"/>
    <col min="11" max="11" width="4.42578125" customWidth="1"/>
    <col min="12" max="12" width="8" customWidth="1"/>
    <col min="13" max="13" width="11" customWidth="1"/>
  </cols>
  <sheetData>
    <row r="1" spans="1:11" s="15" customFormat="1" ht="15.75">
      <c r="A1" s="594">
        <v>28</v>
      </c>
      <c r="B1" s="594"/>
      <c r="C1" s="594"/>
      <c r="D1" s="663"/>
      <c r="E1" s="594"/>
      <c r="F1" s="663"/>
      <c r="G1" s="594"/>
      <c r="H1" s="663"/>
      <c r="I1" s="594"/>
      <c r="J1" s="663"/>
    </row>
    <row r="2" spans="1:11" ht="21.75" customHeight="1">
      <c r="A2" s="659" t="s">
        <v>302</v>
      </c>
      <c r="B2" s="659"/>
      <c r="C2" s="659"/>
      <c r="D2" s="660"/>
      <c r="E2" s="659"/>
      <c r="F2" s="660"/>
      <c r="G2" s="659"/>
      <c r="H2" s="660"/>
      <c r="I2" s="659"/>
      <c r="J2" s="660"/>
    </row>
    <row r="3" spans="1:11" ht="23.25" customHeight="1">
      <c r="A3" s="661" t="s">
        <v>488</v>
      </c>
      <c r="B3" s="661"/>
      <c r="C3" s="661"/>
      <c r="D3" s="662"/>
      <c r="E3" s="661"/>
      <c r="F3" s="662"/>
      <c r="G3" s="661"/>
      <c r="H3" s="662"/>
      <c r="I3" s="661"/>
      <c r="J3" s="662"/>
    </row>
    <row r="4" spans="1:11" ht="22.5" customHeight="1">
      <c r="A4" s="630" t="s">
        <v>58</v>
      </c>
      <c r="B4" s="630" t="s">
        <v>30</v>
      </c>
      <c r="C4" s="656" t="s">
        <v>95</v>
      </c>
      <c r="D4" s="657"/>
      <c r="E4" s="656" t="s">
        <v>96</v>
      </c>
      <c r="F4" s="657"/>
      <c r="G4" s="656" t="s">
        <v>99</v>
      </c>
      <c r="H4" s="657"/>
      <c r="I4" s="599" t="s">
        <v>116</v>
      </c>
      <c r="J4" s="664"/>
    </row>
    <row r="5" spans="1:11">
      <c r="A5" s="630"/>
      <c r="B5" s="630"/>
      <c r="C5" s="429" t="s">
        <v>78</v>
      </c>
      <c r="D5" s="332" t="s">
        <v>97</v>
      </c>
      <c r="E5" s="429" t="s">
        <v>78</v>
      </c>
      <c r="F5" s="332" t="s">
        <v>97</v>
      </c>
      <c r="G5" s="429" t="s">
        <v>78</v>
      </c>
      <c r="H5" s="332" t="s">
        <v>97</v>
      </c>
      <c r="I5" s="194" t="s">
        <v>78</v>
      </c>
      <c r="J5" s="332" t="s">
        <v>97</v>
      </c>
    </row>
    <row r="6" spans="1:11">
      <c r="A6" s="150">
        <f>ROW(A1)</f>
        <v>1</v>
      </c>
      <c r="B6" s="150" t="s">
        <v>4</v>
      </c>
      <c r="C6" s="337">
        <v>0</v>
      </c>
      <c r="D6" s="303">
        <v>0</v>
      </c>
      <c r="E6" s="337">
        <v>0</v>
      </c>
      <c r="F6" s="303">
        <v>0</v>
      </c>
      <c r="G6" s="337">
        <v>0</v>
      </c>
      <c r="H6" s="303">
        <v>0</v>
      </c>
      <c r="I6" s="337">
        <v>0</v>
      </c>
      <c r="J6" s="303">
        <v>0</v>
      </c>
    </row>
    <row r="7" spans="1:11" s="12" customFormat="1">
      <c r="A7" s="150">
        <f t="shared" ref="A7:A21" si="0">ROW(A2)</f>
        <v>2</v>
      </c>
      <c r="B7" s="150" t="s">
        <v>5</v>
      </c>
      <c r="C7" s="337">
        <v>26</v>
      </c>
      <c r="D7" s="303">
        <v>52.26</v>
      </c>
      <c r="E7" s="337">
        <v>26</v>
      </c>
      <c r="F7" s="303">
        <v>52.26</v>
      </c>
      <c r="G7" s="337">
        <v>26</v>
      </c>
      <c r="H7" s="303">
        <v>50.68</v>
      </c>
      <c r="I7" s="337">
        <v>2</v>
      </c>
      <c r="J7" s="303">
        <v>2.0099999999999998</v>
      </c>
      <c r="K7" s="59"/>
    </row>
    <row r="8" spans="1:11">
      <c r="A8" s="150">
        <f t="shared" si="0"/>
        <v>3</v>
      </c>
      <c r="B8" s="150" t="s">
        <v>6</v>
      </c>
      <c r="C8" s="337">
        <v>0</v>
      </c>
      <c r="D8" s="303">
        <v>0</v>
      </c>
      <c r="E8" s="337">
        <v>0</v>
      </c>
      <c r="F8" s="303">
        <v>0</v>
      </c>
      <c r="G8" s="337">
        <v>0</v>
      </c>
      <c r="H8" s="303">
        <v>0</v>
      </c>
      <c r="I8" s="337">
        <v>0</v>
      </c>
      <c r="J8" s="303">
        <v>0</v>
      </c>
      <c r="K8" s="59"/>
    </row>
    <row r="9" spans="1:11">
      <c r="A9" s="150">
        <f t="shared" si="0"/>
        <v>4</v>
      </c>
      <c r="B9" s="150" t="s">
        <v>7</v>
      </c>
      <c r="C9" s="337">
        <v>0</v>
      </c>
      <c r="D9" s="303">
        <v>0</v>
      </c>
      <c r="E9" s="337">
        <v>0</v>
      </c>
      <c r="F9" s="303">
        <v>0</v>
      </c>
      <c r="G9" s="337">
        <v>0</v>
      </c>
      <c r="H9" s="303">
        <v>0</v>
      </c>
      <c r="I9" s="337">
        <v>0</v>
      </c>
      <c r="J9" s="303">
        <v>0</v>
      </c>
      <c r="K9" s="59"/>
    </row>
    <row r="10" spans="1:11">
      <c r="A10" s="150">
        <f t="shared" si="0"/>
        <v>5</v>
      </c>
      <c r="B10" s="150" t="s">
        <v>8</v>
      </c>
      <c r="C10" s="337">
        <v>3</v>
      </c>
      <c r="D10" s="303">
        <v>39.32</v>
      </c>
      <c r="E10" s="337">
        <v>2</v>
      </c>
      <c r="F10" s="303">
        <v>9.32</v>
      </c>
      <c r="G10" s="337">
        <v>12</v>
      </c>
      <c r="H10" s="303">
        <v>30.81</v>
      </c>
      <c r="I10" s="337">
        <v>1</v>
      </c>
      <c r="J10" s="303">
        <v>0.7</v>
      </c>
      <c r="K10" s="59"/>
    </row>
    <row r="11" spans="1:11">
      <c r="A11" s="150">
        <f t="shared" si="0"/>
        <v>6</v>
      </c>
      <c r="B11" s="150" t="s">
        <v>9</v>
      </c>
      <c r="C11" s="337">
        <v>0</v>
      </c>
      <c r="D11" s="303">
        <v>0</v>
      </c>
      <c r="E11" s="337">
        <v>0</v>
      </c>
      <c r="F11" s="303">
        <v>0</v>
      </c>
      <c r="G11" s="337">
        <v>10</v>
      </c>
      <c r="H11" s="303">
        <v>27.01</v>
      </c>
      <c r="I11" s="337">
        <v>0</v>
      </c>
      <c r="J11" s="303">
        <v>0</v>
      </c>
      <c r="K11" s="59"/>
    </row>
    <row r="12" spans="1:11">
      <c r="A12" s="150">
        <f t="shared" si="0"/>
        <v>7</v>
      </c>
      <c r="B12" s="150" t="s">
        <v>11</v>
      </c>
      <c r="C12" s="337">
        <v>0</v>
      </c>
      <c r="D12" s="303">
        <v>0</v>
      </c>
      <c r="E12" s="337">
        <v>0</v>
      </c>
      <c r="F12" s="303">
        <v>0</v>
      </c>
      <c r="G12" s="337">
        <v>1</v>
      </c>
      <c r="H12" s="303">
        <v>5.6</v>
      </c>
      <c r="I12" s="337">
        <v>0</v>
      </c>
      <c r="J12" s="303">
        <v>0</v>
      </c>
      <c r="K12" s="59"/>
    </row>
    <row r="13" spans="1:11">
      <c r="A13" s="150">
        <f t="shared" si="0"/>
        <v>8</v>
      </c>
      <c r="B13" s="150" t="s">
        <v>12</v>
      </c>
      <c r="C13" s="337">
        <v>0</v>
      </c>
      <c r="D13" s="303">
        <v>0</v>
      </c>
      <c r="E13" s="337">
        <v>0</v>
      </c>
      <c r="F13" s="303">
        <v>0</v>
      </c>
      <c r="G13" s="337">
        <v>0</v>
      </c>
      <c r="H13" s="303">
        <v>0</v>
      </c>
      <c r="I13" s="337">
        <v>0</v>
      </c>
      <c r="J13" s="303">
        <v>0</v>
      </c>
    </row>
    <row r="14" spans="1:11">
      <c r="A14" s="150">
        <f t="shared" si="0"/>
        <v>9</v>
      </c>
      <c r="B14" s="150" t="s">
        <v>13</v>
      </c>
      <c r="C14" s="337">
        <v>0</v>
      </c>
      <c r="D14" s="303">
        <v>0</v>
      </c>
      <c r="E14" s="337">
        <v>0</v>
      </c>
      <c r="F14" s="303">
        <v>0</v>
      </c>
      <c r="G14" s="337">
        <v>1</v>
      </c>
      <c r="H14" s="303">
        <v>9</v>
      </c>
      <c r="I14" s="337">
        <v>0</v>
      </c>
      <c r="J14" s="303">
        <v>0</v>
      </c>
    </row>
    <row r="15" spans="1:11">
      <c r="A15" s="150">
        <f t="shared" si="0"/>
        <v>10</v>
      </c>
      <c r="B15" s="150" t="s">
        <v>14</v>
      </c>
      <c r="C15" s="337">
        <v>0</v>
      </c>
      <c r="D15" s="303">
        <v>0</v>
      </c>
      <c r="E15" s="337">
        <v>0</v>
      </c>
      <c r="F15" s="303">
        <v>0</v>
      </c>
      <c r="G15" s="337">
        <v>40</v>
      </c>
      <c r="H15" s="303">
        <v>105.51</v>
      </c>
      <c r="I15" s="337">
        <v>9</v>
      </c>
      <c r="J15" s="303">
        <v>25.68</v>
      </c>
    </row>
    <row r="16" spans="1:11">
      <c r="A16" s="150">
        <f t="shared" si="0"/>
        <v>11</v>
      </c>
      <c r="B16" s="150" t="s">
        <v>15</v>
      </c>
      <c r="C16" s="337">
        <v>0</v>
      </c>
      <c r="D16" s="303">
        <v>0</v>
      </c>
      <c r="E16" s="337">
        <v>0</v>
      </c>
      <c r="F16" s="303">
        <v>0</v>
      </c>
      <c r="G16" s="337">
        <v>0</v>
      </c>
      <c r="H16" s="303">
        <v>0</v>
      </c>
      <c r="I16" s="337">
        <v>0</v>
      </c>
      <c r="J16" s="303">
        <v>0</v>
      </c>
    </row>
    <row r="17" spans="1:10">
      <c r="A17" s="150">
        <f t="shared" si="0"/>
        <v>12</v>
      </c>
      <c r="B17" s="150" t="s">
        <v>16</v>
      </c>
      <c r="C17" s="337">
        <v>26</v>
      </c>
      <c r="D17" s="303">
        <v>128.47999999999999</v>
      </c>
      <c r="E17" s="337">
        <v>26</v>
      </c>
      <c r="F17" s="303">
        <v>99.46</v>
      </c>
      <c r="G17" s="337">
        <v>319</v>
      </c>
      <c r="H17" s="303">
        <v>1030.6600000000001</v>
      </c>
      <c r="I17" s="337">
        <v>39</v>
      </c>
      <c r="J17" s="303">
        <v>120.07</v>
      </c>
    </row>
    <row r="18" spans="1:10">
      <c r="A18" s="150">
        <f t="shared" si="0"/>
        <v>13</v>
      </c>
      <c r="B18" s="150" t="s">
        <v>17</v>
      </c>
      <c r="C18" s="337">
        <v>0</v>
      </c>
      <c r="D18" s="303">
        <v>0</v>
      </c>
      <c r="E18" s="337">
        <v>0</v>
      </c>
      <c r="F18" s="303">
        <v>0</v>
      </c>
      <c r="G18" s="337">
        <v>4</v>
      </c>
      <c r="H18" s="303">
        <v>8.6300000000000008</v>
      </c>
      <c r="I18" s="337">
        <v>0</v>
      </c>
      <c r="J18" s="303">
        <v>0</v>
      </c>
    </row>
    <row r="19" spans="1:10">
      <c r="A19" s="150">
        <f t="shared" si="0"/>
        <v>14</v>
      </c>
      <c r="B19" s="150" t="s">
        <v>18</v>
      </c>
      <c r="C19" s="337">
        <v>3</v>
      </c>
      <c r="D19" s="303">
        <v>14.24</v>
      </c>
      <c r="E19" s="337">
        <v>3</v>
      </c>
      <c r="F19" s="303">
        <v>9.94</v>
      </c>
      <c r="G19" s="337">
        <v>25</v>
      </c>
      <c r="H19" s="303">
        <v>135.24</v>
      </c>
      <c r="I19" s="337">
        <v>0</v>
      </c>
      <c r="J19" s="303">
        <v>0</v>
      </c>
    </row>
    <row r="20" spans="1:10">
      <c r="A20" s="150">
        <f t="shared" si="0"/>
        <v>15</v>
      </c>
      <c r="B20" s="150" t="s">
        <v>19</v>
      </c>
      <c r="C20" s="337"/>
      <c r="D20" s="303">
        <v>0</v>
      </c>
      <c r="E20" s="337">
        <v>0</v>
      </c>
      <c r="F20" s="303">
        <v>0</v>
      </c>
      <c r="G20" s="337">
        <v>0</v>
      </c>
      <c r="H20" s="303">
        <v>0</v>
      </c>
      <c r="I20" s="337">
        <v>0</v>
      </c>
      <c r="J20" s="303">
        <v>0</v>
      </c>
    </row>
    <row r="21" spans="1:10">
      <c r="A21" s="150">
        <f t="shared" si="0"/>
        <v>16</v>
      </c>
      <c r="B21" s="150" t="s">
        <v>20</v>
      </c>
      <c r="C21" s="337">
        <v>0</v>
      </c>
      <c r="D21" s="303">
        <v>0</v>
      </c>
      <c r="E21" s="337">
        <v>0</v>
      </c>
      <c r="F21" s="303">
        <v>0</v>
      </c>
      <c r="G21" s="337">
        <v>6</v>
      </c>
      <c r="H21" s="303">
        <v>36.19</v>
      </c>
      <c r="I21" s="337">
        <v>1</v>
      </c>
      <c r="J21" s="303">
        <v>3.06</v>
      </c>
    </row>
    <row r="22" spans="1:10" s="4" customFormat="1">
      <c r="A22" s="588" t="s">
        <v>277</v>
      </c>
      <c r="B22" s="587"/>
      <c r="C22" s="177">
        <f t="shared" ref="C22:J22" si="1">SUM(C6:C21)</f>
        <v>58</v>
      </c>
      <c r="D22" s="167">
        <f t="shared" si="1"/>
        <v>234.3</v>
      </c>
      <c r="E22" s="177">
        <f t="shared" si="1"/>
        <v>57</v>
      </c>
      <c r="F22" s="167">
        <f t="shared" si="1"/>
        <v>170.98</v>
      </c>
      <c r="G22" s="177">
        <f t="shared" si="1"/>
        <v>444</v>
      </c>
      <c r="H22" s="167">
        <f t="shared" si="1"/>
        <v>1439.3300000000002</v>
      </c>
      <c r="I22" s="177">
        <f t="shared" si="1"/>
        <v>52</v>
      </c>
      <c r="J22" s="167">
        <f t="shared" si="1"/>
        <v>151.51999999999998</v>
      </c>
    </row>
    <row r="23" spans="1:10">
      <c r="A23" s="150">
        <v>1</v>
      </c>
      <c r="B23" s="150" t="s">
        <v>21</v>
      </c>
      <c r="C23" s="307">
        <v>0</v>
      </c>
      <c r="D23" s="312">
        <v>0</v>
      </c>
      <c r="E23" s="307">
        <v>0</v>
      </c>
      <c r="F23" s="312">
        <v>0</v>
      </c>
      <c r="G23" s="307">
        <v>1</v>
      </c>
      <c r="H23" s="312">
        <v>4</v>
      </c>
      <c r="I23" s="307">
        <v>0</v>
      </c>
      <c r="J23" s="312">
        <v>0</v>
      </c>
    </row>
    <row r="24" spans="1:10">
      <c r="A24" s="150">
        <v>2</v>
      </c>
      <c r="B24" s="150" t="s">
        <v>22</v>
      </c>
      <c r="C24" s="307">
        <v>0</v>
      </c>
      <c r="D24" s="312">
        <v>0</v>
      </c>
      <c r="E24" s="307">
        <v>0</v>
      </c>
      <c r="F24" s="312">
        <v>0</v>
      </c>
      <c r="G24" s="307">
        <v>0</v>
      </c>
      <c r="H24" s="312">
        <v>0</v>
      </c>
      <c r="I24" s="307">
        <v>0</v>
      </c>
      <c r="J24" s="312">
        <v>0</v>
      </c>
    </row>
    <row r="25" spans="1:10">
      <c r="A25" s="150">
        <v>3</v>
      </c>
      <c r="B25" s="150" t="s">
        <v>10</v>
      </c>
      <c r="C25" s="307">
        <v>0</v>
      </c>
      <c r="D25" s="312">
        <v>0</v>
      </c>
      <c r="E25" s="307">
        <v>0</v>
      </c>
      <c r="F25" s="312">
        <v>0</v>
      </c>
      <c r="G25" s="307">
        <v>1</v>
      </c>
      <c r="H25" s="312">
        <v>4.1399999999999997</v>
      </c>
      <c r="I25" s="307">
        <v>0</v>
      </c>
      <c r="J25" s="312">
        <v>0</v>
      </c>
    </row>
    <row r="26" spans="1:10" ht="18.75" customHeight="1">
      <c r="A26" s="150">
        <v>4</v>
      </c>
      <c r="B26" s="150" t="s">
        <v>23</v>
      </c>
      <c r="C26" s="307">
        <v>0</v>
      </c>
      <c r="D26" s="312">
        <v>0</v>
      </c>
      <c r="E26" s="307">
        <v>0</v>
      </c>
      <c r="F26" s="312">
        <v>0</v>
      </c>
      <c r="G26" s="307">
        <v>0</v>
      </c>
      <c r="H26" s="312">
        <v>0</v>
      </c>
      <c r="I26" s="307">
        <v>0</v>
      </c>
      <c r="J26" s="312">
        <v>0</v>
      </c>
    </row>
    <row r="27" spans="1:10">
      <c r="A27" s="150">
        <v>5</v>
      </c>
      <c r="B27" s="150" t="s">
        <v>24</v>
      </c>
      <c r="C27" s="307">
        <v>0</v>
      </c>
      <c r="D27" s="312">
        <v>0</v>
      </c>
      <c r="E27" s="307">
        <v>0</v>
      </c>
      <c r="F27" s="312">
        <v>0</v>
      </c>
      <c r="G27" s="307">
        <v>0</v>
      </c>
      <c r="H27" s="312">
        <v>0</v>
      </c>
      <c r="I27" s="307">
        <v>0</v>
      </c>
      <c r="J27" s="312">
        <v>0</v>
      </c>
    </row>
    <row r="28" spans="1:10">
      <c r="A28" s="150">
        <v>6</v>
      </c>
      <c r="B28" s="150" t="s">
        <v>25</v>
      </c>
      <c r="C28" s="307">
        <v>0</v>
      </c>
      <c r="D28" s="312">
        <v>0</v>
      </c>
      <c r="E28" s="307">
        <v>0</v>
      </c>
      <c r="F28" s="312">
        <v>0</v>
      </c>
      <c r="G28" s="307">
        <v>0</v>
      </c>
      <c r="H28" s="312">
        <v>0</v>
      </c>
      <c r="I28" s="307">
        <v>0</v>
      </c>
      <c r="J28" s="312">
        <v>0</v>
      </c>
    </row>
    <row r="29" spans="1:10" ht="17.25" customHeight="1">
      <c r="A29" s="150">
        <v>7</v>
      </c>
      <c r="B29" s="249" t="s">
        <v>26</v>
      </c>
      <c r="C29" s="307">
        <v>0</v>
      </c>
      <c r="D29" s="312">
        <v>0</v>
      </c>
      <c r="E29" s="307">
        <v>0</v>
      </c>
      <c r="F29" s="312">
        <v>0</v>
      </c>
      <c r="G29" s="307">
        <v>0</v>
      </c>
      <c r="H29" s="312">
        <v>0</v>
      </c>
      <c r="I29" s="307">
        <v>0</v>
      </c>
      <c r="J29" s="312">
        <v>0</v>
      </c>
    </row>
    <row r="30" spans="1:10" s="15" customFormat="1" ht="15" customHeight="1">
      <c r="A30" s="150">
        <v>8</v>
      </c>
      <c r="B30" s="150" t="s">
        <v>261</v>
      </c>
      <c r="C30" s="307">
        <v>0</v>
      </c>
      <c r="D30" s="312">
        <v>0</v>
      </c>
      <c r="E30" s="307">
        <v>0</v>
      </c>
      <c r="F30" s="312">
        <v>0</v>
      </c>
      <c r="G30" s="307">
        <v>0</v>
      </c>
      <c r="H30" s="312">
        <v>0</v>
      </c>
      <c r="I30" s="307">
        <v>0</v>
      </c>
      <c r="J30" s="312">
        <v>0</v>
      </c>
    </row>
    <row r="31" spans="1:10" s="4" customFormat="1" ht="15.75" customHeight="1">
      <c r="A31" s="588" t="s">
        <v>136</v>
      </c>
      <c r="B31" s="587"/>
      <c r="C31" s="177">
        <f t="shared" ref="C31:J31" si="2">SUM(C23:C30)</f>
        <v>0</v>
      </c>
      <c r="D31" s="167">
        <f t="shared" si="2"/>
        <v>0</v>
      </c>
      <c r="E31" s="177">
        <f t="shared" si="2"/>
        <v>0</v>
      </c>
      <c r="F31" s="167">
        <f t="shared" si="2"/>
        <v>0</v>
      </c>
      <c r="G31" s="177">
        <f t="shared" si="2"/>
        <v>2</v>
      </c>
      <c r="H31" s="167">
        <f t="shared" si="2"/>
        <v>8.14</v>
      </c>
      <c r="I31" s="177">
        <f t="shared" si="2"/>
        <v>0</v>
      </c>
      <c r="J31" s="167">
        <f t="shared" si="2"/>
        <v>0</v>
      </c>
    </row>
    <row r="32" spans="1:10">
      <c r="A32" s="150">
        <v>1</v>
      </c>
      <c r="B32" s="150" t="s">
        <v>27</v>
      </c>
      <c r="C32" s="29">
        <v>7</v>
      </c>
      <c r="D32" s="119">
        <v>29.75</v>
      </c>
      <c r="E32" s="29">
        <v>7</v>
      </c>
      <c r="F32" s="119">
        <v>29.75</v>
      </c>
      <c r="G32" s="29">
        <v>7</v>
      </c>
      <c r="H32" s="119">
        <v>24.12</v>
      </c>
      <c r="I32" s="29">
        <v>0</v>
      </c>
      <c r="J32" s="119">
        <v>0</v>
      </c>
    </row>
    <row r="33" spans="1:10" s="4" customFormat="1">
      <c r="A33" s="588" t="s">
        <v>137</v>
      </c>
      <c r="B33" s="587"/>
      <c r="C33" s="250">
        <f t="shared" ref="C33:J33" si="3">C32</f>
        <v>7</v>
      </c>
      <c r="D33" s="251">
        <f t="shared" si="3"/>
        <v>29.75</v>
      </c>
      <c r="E33" s="250">
        <f t="shared" si="3"/>
        <v>7</v>
      </c>
      <c r="F33" s="251">
        <f t="shared" si="3"/>
        <v>29.75</v>
      </c>
      <c r="G33" s="250">
        <f t="shared" si="3"/>
        <v>7</v>
      </c>
      <c r="H33" s="251">
        <f t="shared" si="3"/>
        <v>24.12</v>
      </c>
      <c r="I33" s="250">
        <f t="shared" si="3"/>
        <v>0</v>
      </c>
      <c r="J33" s="251">
        <f t="shared" si="3"/>
        <v>0</v>
      </c>
    </row>
    <row r="34" spans="1:10" ht="15.75" customHeight="1">
      <c r="A34" s="150">
        <v>1</v>
      </c>
      <c r="B34" s="150" t="s">
        <v>28</v>
      </c>
      <c r="C34" s="29">
        <v>1</v>
      </c>
      <c r="D34" s="119">
        <v>10</v>
      </c>
      <c r="E34" s="29">
        <v>1</v>
      </c>
      <c r="F34" s="119">
        <v>10</v>
      </c>
      <c r="G34" s="29">
        <v>12</v>
      </c>
      <c r="H34" s="119">
        <v>58.31</v>
      </c>
      <c r="I34" s="29">
        <v>0</v>
      </c>
      <c r="J34" s="119">
        <v>0</v>
      </c>
    </row>
    <row r="35" spans="1:10" s="4" customFormat="1">
      <c r="A35" s="588" t="s">
        <v>275</v>
      </c>
      <c r="B35" s="587"/>
      <c r="C35" s="177">
        <f t="shared" ref="C35:J35" si="4">C34</f>
        <v>1</v>
      </c>
      <c r="D35" s="167">
        <f t="shared" si="4"/>
        <v>10</v>
      </c>
      <c r="E35" s="177">
        <f t="shared" si="4"/>
        <v>1</v>
      </c>
      <c r="F35" s="167">
        <f t="shared" si="4"/>
        <v>10</v>
      </c>
      <c r="G35" s="177">
        <f t="shared" si="4"/>
        <v>12</v>
      </c>
      <c r="H35" s="167">
        <f t="shared" si="4"/>
        <v>58.31</v>
      </c>
      <c r="I35" s="178">
        <f t="shared" si="4"/>
        <v>0</v>
      </c>
      <c r="J35" s="167">
        <f t="shared" si="4"/>
        <v>0</v>
      </c>
    </row>
    <row r="36" spans="1:10" s="4" customFormat="1">
      <c r="A36" s="588" t="s">
        <v>301</v>
      </c>
      <c r="B36" s="587"/>
      <c r="C36" s="177">
        <f t="shared" ref="C36:J36" si="5">C22+C31+C33+C35</f>
        <v>66</v>
      </c>
      <c r="D36" s="167">
        <f t="shared" si="5"/>
        <v>274.05</v>
      </c>
      <c r="E36" s="177">
        <f t="shared" si="5"/>
        <v>65</v>
      </c>
      <c r="F36" s="167">
        <f t="shared" si="5"/>
        <v>210.73</v>
      </c>
      <c r="G36" s="177">
        <f t="shared" si="5"/>
        <v>465</v>
      </c>
      <c r="H36" s="167">
        <f t="shared" si="5"/>
        <v>1529.9</v>
      </c>
      <c r="I36" s="178">
        <f t="shared" si="5"/>
        <v>52</v>
      </c>
      <c r="J36" s="167">
        <f t="shared" si="5"/>
        <v>151.51999999999998</v>
      </c>
    </row>
  </sheetData>
  <mergeCells count="14">
    <mergeCell ref="A36:B36"/>
    <mergeCell ref="A22:B22"/>
    <mergeCell ref="A31:B31"/>
    <mergeCell ref="A33:B33"/>
    <mergeCell ref="A4:A5"/>
    <mergeCell ref="B4:B5"/>
    <mergeCell ref="A2:J2"/>
    <mergeCell ref="A3:J3"/>
    <mergeCell ref="A1:J1"/>
    <mergeCell ref="I4:J4"/>
    <mergeCell ref="A35:B35"/>
    <mergeCell ref="C4:D4"/>
    <mergeCell ref="E4:F4"/>
    <mergeCell ref="G4:H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0"/>
  <sheetViews>
    <sheetView topLeftCell="A7" workbookViewId="0">
      <selection sqref="A1:J36"/>
    </sheetView>
  </sheetViews>
  <sheetFormatPr defaultRowHeight="15"/>
  <cols>
    <col min="1" max="1" width="7.7109375" customWidth="1"/>
    <col min="2" max="2" width="10.85546875" customWidth="1"/>
    <col min="3" max="3" width="8.28515625" style="18" customWidth="1"/>
    <col min="4" max="4" width="12.28515625" style="23" customWidth="1"/>
    <col min="5" max="5" width="9" style="18" customWidth="1"/>
    <col min="6" max="6" width="10.7109375" style="23" customWidth="1"/>
    <col min="7" max="7" width="6.28515625" style="18" customWidth="1"/>
    <col min="8" max="8" width="8.85546875" style="23" customWidth="1"/>
    <col min="9" max="9" width="8.28515625" style="18" customWidth="1"/>
    <col min="10" max="10" width="12.42578125" style="23" customWidth="1"/>
    <col min="11" max="11" width="10.7109375" customWidth="1"/>
    <col min="12" max="12" width="10.5703125" customWidth="1"/>
    <col min="14" max="14" width="11.5703125" customWidth="1"/>
    <col min="15" max="15" width="11.42578125" customWidth="1"/>
    <col min="16" max="16" width="16.7109375" customWidth="1"/>
    <col min="17" max="17" width="12.28515625" customWidth="1"/>
    <col min="18" max="18" width="11.140625" customWidth="1"/>
    <col min="21" max="21" width="11.140625" customWidth="1"/>
  </cols>
  <sheetData>
    <row r="1" spans="1:10" s="19" customFormat="1" ht="23.25" customHeight="1">
      <c r="A1" s="563">
        <v>29</v>
      </c>
      <c r="B1" s="563"/>
      <c r="C1" s="563"/>
      <c r="D1" s="665"/>
      <c r="E1" s="563"/>
      <c r="F1" s="665"/>
      <c r="G1" s="563"/>
      <c r="H1" s="665"/>
      <c r="I1" s="563"/>
      <c r="J1" s="563"/>
    </row>
    <row r="2" spans="1:10" s="19" customFormat="1" ht="21.75" customHeight="1">
      <c r="A2" s="672" t="s">
        <v>282</v>
      </c>
      <c r="B2" s="672"/>
      <c r="C2" s="672"/>
      <c r="D2" s="673"/>
      <c r="E2" s="672"/>
      <c r="F2" s="673"/>
      <c r="G2" s="672"/>
      <c r="H2" s="673"/>
      <c r="I2" s="672"/>
      <c r="J2" s="672"/>
    </row>
    <row r="3" spans="1:10" s="19" customFormat="1" ht="22.5" customHeight="1">
      <c r="A3" s="672" t="s">
        <v>498</v>
      </c>
      <c r="B3" s="672"/>
      <c r="C3" s="672"/>
      <c r="D3" s="673"/>
      <c r="E3" s="672"/>
      <c r="F3" s="673"/>
      <c r="G3" s="672"/>
      <c r="H3" s="673"/>
      <c r="I3" s="672"/>
      <c r="J3" s="672"/>
    </row>
    <row r="4" spans="1:10" ht="40.5" customHeight="1">
      <c r="A4" s="679" t="s">
        <v>58</v>
      </c>
      <c r="B4" s="674" t="s">
        <v>529</v>
      </c>
      <c r="C4" s="675" t="s">
        <v>120</v>
      </c>
      <c r="D4" s="676"/>
      <c r="E4" s="630" t="s">
        <v>121</v>
      </c>
      <c r="F4" s="658"/>
      <c r="G4" s="677" t="s">
        <v>281</v>
      </c>
      <c r="H4" s="677"/>
      <c r="I4" s="678" t="s">
        <v>31</v>
      </c>
      <c r="J4" s="678"/>
    </row>
    <row r="5" spans="1:10" ht="21.75" customHeight="1">
      <c r="A5" s="679"/>
      <c r="B5" s="674"/>
      <c r="C5" s="235" t="s">
        <v>78</v>
      </c>
      <c r="D5" s="434" t="s">
        <v>94</v>
      </c>
      <c r="E5" s="235" t="s">
        <v>78</v>
      </c>
      <c r="F5" s="434" t="s">
        <v>94</v>
      </c>
      <c r="G5" s="235" t="s">
        <v>78</v>
      </c>
      <c r="H5" s="434" t="s">
        <v>94</v>
      </c>
      <c r="I5" s="236" t="s">
        <v>78</v>
      </c>
      <c r="J5" s="430" t="s">
        <v>94</v>
      </c>
    </row>
    <row r="6" spans="1:10">
      <c r="A6" s="452">
        <f>ROW(A1)</f>
        <v>1</v>
      </c>
      <c r="B6" s="245" t="s">
        <v>4</v>
      </c>
      <c r="C6" s="387">
        <v>181</v>
      </c>
      <c r="D6" s="329">
        <v>4906.53</v>
      </c>
      <c r="E6" s="387">
        <v>45</v>
      </c>
      <c r="F6" s="329">
        <v>178.28</v>
      </c>
      <c r="G6" s="387">
        <v>0</v>
      </c>
      <c r="H6" s="329">
        <v>0</v>
      </c>
      <c r="I6" s="453">
        <f t="shared" ref="I6:J30" si="0">C6+E6+G6</f>
        <v>226</v>
      </c>
      <c r="J6" s="365">
        <f t="shared" si="0"/>
        <v>5084.8099999999995</v>
      </c>
    </row>
    <row r="7" spans="1:10" ht="14.25" customHeight="1">
      <c r="A7" s="237">
        <f t="shared" ref="A7:A21" si="1">ROW(A2)</f>
        <v>2</v>
      </c>
      <c r="B7" s="238" t="s">
        <v>5</v>
      </c>
      <c r="C7" s="307">
        <v>2222</v>
      </c>
      <c r="D7" s="312">
        <v>29099.77</v>
      </c>
      <c r="E7" s="307">
        <v>843</v>
      </c>
      <c r="F7" s="312">
        <v>9056.75</v>
      </c>
      <c r="G7" s="307">
        <v>0</v>
      </c>
      <c r="H7" s="312">
        <v>0</v>
      </c>
      <c r="I7" s="239">
        <f t="shared" si="0"/>
        <v>3065</v>
      </c>
      <c r="J7" s="52">
        <f t="shared" si="0"/>
        <v>38156.520000000004</v>
      </c>
    </row>
    <row r="8" spans="1:10">
      <c r="A8" s="237">
        <v>3</v>
      </c>
      <c r="B8" s="238" t="s">
        <v>6</v>
      </c>
      <c r="C8" s="307">
        <v>91</v>
      </c>
      <c r="D8" s="312">
        <v>286.60000000000002</v>
      </c>
      <c r="E8" s="307">
        <v>54</v>
      </c>
      <c r="F8" s="312">
        <v>67</v>
      </c>
      <c r="G8" s="307">
        <v>0</v>
      </c>
      <c r="H8" s="312">
        <v>0</v>
      </c>
      <c r="I8" s="239">
        <f t="shared" si="0"/>
        <v>145</v>
      </c>
      <c r="J8" s="52">
        <f t="shared" si="0"/>
        <v>353.6</v>
      </c>
    </row>
    <row r="9" spans="1:10">
      <c r="A9" s="237">
        <f t="shared" si="1"/>
        <v>4</v>
      </c>
      <c r="B9" s="238" t="s">
        <v>7</v>
      </c>
      <c r="C9" s="307">
        <v>164</v>
      </c>
      <c r="D9" s="312">
        <v>755</v>
      </c>
      <c r="E9" s="307">
        <v>33</v>
      </c>
      <c r="F9" s="312">
        <v>83</v>
      </c>
      <c r="G9" s="307">
        <v>0</v>
      </c>
      <c r="H9" s="312">
        <v>0</v>
      </c>
      <c r="I9" s="239">
        <f t="shared" si="0"/>
        <v>197</v>
      </c>
      <c r="J9" s="52">
        <f t="shared" si="0"/>
        <v>838</v>
      </c>
    </row>
    <row r="10" spans="1:10">
      <c r="A10" s="237">
        <f t="shared" si="1"/>
        <v>5</v>
      </c>
      <c r="B10" s="240" t="s">
        <v>8</v>
      </c>
      <c r="C10" s="307">
        <v>0</v>
      </c>
      <c r="D10" s="312">
        <v>0</v>
      </c>
      <c r="E10" s="307">
        <v>0</v>
      </c>
      <c r="F10" s="312">
        <v>0</v>
      </c>
      <c r="G10" s="307">
        <v>0</v>
      </c>
      <c r="H10" s="312">
        <v>0</v>
      </c>
      <c r="I10" s="239">
        <f t="shared" si="0"/>
        <v>0</v>
      </c>
      <c r="J10" s="52">
        <f t="shared" si="0"/>
        <v>0</v>
      </c>
    </row>
    <row r="11" spans="1:10">
      <c r="A11" s="237">
        <f t="shared" si="1"/>
        <v>6</v>
      </c>
      <c r="B11" s="238" t="s">
        <v>9</v>
      </c>
      <c r="C11" s="307">
        <v>0</v>
      </c>
      <c r="D11" s="312">
        <v>0</v>
      </c>
      <c r="E11" s="307">
        <v>0</v>
      </c>
      <c r="F11" s="312">
        <v>0</v>
      </c>
      <c r="G11" s="307">
        <v>0</v>
      </c>
      <c r="H11" s="312">
        <v>0</v>
      </c>
      <c r="I11" s="239">
        <f t="shared" si="0"/>
        <v>0</v>
      </c>
      <c r="J11" s="52">
        <f t="shared" si="0"/>
        <v>0</v>
      </c>
    </row>
    <row r="12" spans="1:10">
      <c r="A12" s="237">
        <f t="shared" si="1"/>
        <v>7</v>
      </c>
      <c r="B12" s="240" t="s">
        <v>11</v>
      </c>
      <c r="C12" s="307">
        <v>249</v>
      </c>
      <c r="D12" s="312">
        <v>8700.01</v>
      </c>
      <c r="E12" s="307">
        <v>80</v>
      </c>
      <c r="F12" s="312">
        <v>1180</v>
      </c>
      <c r="G12" s="307">
        <v>0</v>
      </c>
      <c r="H12" s="312">
        <v>0</v>
      </c>
      <c r="I12" s="239">
        <f t="shared" si="0"/>
        <v>329</v>
      </c>
      <c r="J12" s="52">
        <f t="shared" si="0"/>
        <v>9880.01</v>
      </c>
    </row>
    <row r="13" spans="1:10">
      <c r="A13" s="237">
        <f t="shared" si="1"/>
        <v>8</v>
      </c>
      <c r="B13" s="240" t="s">
        <v>12</v>
      </c>
      <c r="C13" s="307">
        <v>62</v>
      </c>
      <c r="D13" s="312">
        <v>347.18</v>
      </c>
      <c r="E13" s="307">
        <v>30</v>
      </c>
      <c r="F13" s="312">
        <v>146.30000000000001</v>
      </c>
      <c r="G13" s="307">
        <v>0</v>
      </c>
      <c r="H13" s="312">
        <v>0</v>
      </c>
      <c r="I13" s="239">
        <f t="shared" si="0"/>
        <v>92</v>
      </c>
      <c r="J13" s="52">
        <f t="shared" si="0"/>
        <v>493.48</v>
      </c>
    </row>
    <row r="14" spans="1:10">
      <c r="A14" s="237">
        <f t="shared" si="1"/>
        <v>9</v>
      </c>
      <c r="B14" s="240" t="s">
        <v>13</v>
      </c>
      <c r="C14" s="307">
        <v>98</v>
      </c>
      <c r="D14" s="312">
        <v>673</v>
      </c>
      <c r="E14" s="307">
        <v>41</v>
      </c>
      <c r="F14" s="312">
        <v>153</v>
      </c>
      <c r="G14" s="307">
        <v>0</v>
      </c>
      <c r="H14" s="312">
        <v>0</v>
      </c>
      <c r="I14" s="239">
        <f t="shared" si="0"/>
        <v>139</v>
      </c>
      <c r="J14" s="52">
        <f t="shared" si="0"/>
        <v>826</v>
      </c>
    </row>
    <row r="15" spans="1:10">
      <c r="A15" s="237">
        <f t="shared" si="1"/>
        <v>10</v>
      </c>
      <c r="B15" s="240" t="s">
        <v>14</v>
      </c>
      <c r="C15" s="307">
        <v>221</v>
      </c>
      <c r="D15" s="312">
        <v>3093.37</v>
      </c>
      <c r="E15" s="307">
        <v>128</v>
      </c>
      <c r="F15" s="312">
        <v>3167.9</v>
      </c>
      <c r="G15" s="307">
        <v>0</v>
      </c>
      <c r="H15" s="312">
        <v>0</v>
      </c>
      <c r="I15" s="239">
        <f t="shared" si="0"/>
        <v>349</v>
      </c>
      <c r="J15" s="52">
        <f t="shared" si="0"/>
        <v>6261.27</v>
      </c>
    </row>
    <row r="16" spans="1:10">
      <c r="A16" s="237">
        <f t="shared" si="1"/>
        <v>11</v>
      </c>
      <c r="B16" s="240" t="s">
        <v>15</v>
      </c>
      <c r="C16" s="307">
        <v>37</v>
      </c>
      <c r="D16" s="454">
        <v>120.73</v>
      </c>
      <c r="E16" s="307">
        <v>34</v>
      </c>
      <c r="F16" s="312">
        <v>150.38</v>
      </c>
      <c r="G16" s="307">
        <v>0</v>
      </c>
      <c r="H16" s="312">
        <v>0</v>
      </c>
      <c r="I16" s="239">
        <f t="shared" si="0"/>
        <v>71</v>
      </c>
      <c r="J16" s="52">
        <f t="shared" si="0"/>
        <v>271.11</v>
      </c>
    </row>
    <row r="17" spans="1:10">
      <c r="A17" s="237">
        <f t="shared" si="1"/>
        <v>12</v>
      </c>
      <c r="B17" s="240" t="s">
        <v>16</v>
      </c>
      <c r="C17" s="307">
        <v>37313</v>
      </c>
      <c r="D17" s="312">
        <v>159085.78</v>
      </c>
      <c r="E17" s="307">
        <v>17493</v>
      </c>
      <c r="F17" s="312">
        <v>63107.25</v>
      </c>
      <c r="G17" s="307">
        <v>2</v>
      </c>
      <c r="H17" s="312">
        <v>5.56</v>
      </c>
      <c r="I17" s="239">
        <f t="shared" si="0"/>
        <v>54808</v>
      </c>
      <c r="J17" s="52">
        <f t="shared" si="0"/>
        <v>222198.59</v>
      </c>
    </row>
    <row r="18" spans="1:10">
      <c r="A18" s="237">
        <f t="shared" si="1"/>
        <v>13</v>
      </c>
      <c r="B18" s="240" t="s">
        <v>17</v>
      </c>
      <c r="C18" s="307">
        <v>766</v>
      </c>
      <c r="D18" s="312">
        <v>1412.2</v>
      </c>
      <c r="E18" s="307">
        <v>512</v>
      </c>
      <c r="F18" s="312">
        <v>666.3</v>
      </c>
      <c r="G18" s="307">
        <v>0</v>
      </c>
      <c r="H18" s="312">
        <v>0</v>
      </c>
      <c r="I18" s="239">
        <f t="shared" si="0"/>
        <v>1278</v>
      </c>
      <c r="J18" s="52">
        <f t="shared" si="0"/>
        <v>2078.5</v>
      </c>
    </row>
    <row r="19" spans="1:10">
      <c r="A19" s="237">
        <f t="shared" si="1"/>
        <v>14</v>
      </c>
      <c r="B19" s="240" t="s">
        <v>18</v>
      </c>
      <c r="C19" s="324">
        <v>512</v>
      </c>
      <c r="D19" s="325">
        <v>1430.11</v>
      </c>
      <c r="E19" s="324">
        <v>231</v>
      </c>
      <c r="F19" s="325">
        <v>187.14</v>
      </c>
      <c r="G19" s="324">
        <v>0</v>
      </c>
      <c r="H19" s="325">
        <v>0</v>
      </c>
      <c r="I19" s="239">
        <f t="shared" si="0"/>
        <v>743</v>
      </c>
      <c r="J19" s="52">
        <f t="shared" si="0"/>
        <v>1617.25</v>
      </c>
    </row>
    <row r="20" spans="1:10">
      <c r="A20" s="237">
        <f t="shared" si="1"/>
        <v>15</v>
      </c>
      <c r="B20" s="240" t="s">
        <v>19</v>
      </c>
      <c r="C20" s="309">
        <v>0</v>
      </c>
      <c r="D20" s="316">
        <v>0</v>
      </c>
      <c r="E20" s="309">
        <v>0</v>
      </c>
      <c r="F20" s="316">
        <v>0</v>
      </c>
      <c r="G20" s="309">
        <v>0</v>
      </c>
      <c r="H20" s="316">
        <v>0</v>
      </c>
      <c r="I20" s="239">
        <f t="shared" si="0"/>
        <v>0</v>
      </c>
      <c r="J20" s="52">
        <f t="shared" si="0"/>
        <v>0</v>
      </c>
    </row>
    <row r="21" spans="1:10" ht="15" customHeight="1">
      <c r="A21" s="237">
        <f t="shared" si="1"/>
        <v>16</v>
      </c>
      <c r="B21" s="240" t="s">
        <v>20</v>
      </c>
      <c r="C21" s="328">
        <v>225</v>
      </c>
      <c r="D21" s="329">
        <v>460.99</v>
      </c>
      <c r="E21" s="328">
        <v>125</v>
      </c>
      <c r="F21" s="329">
        <v>158.94</v>
      </c>
      <c r="G21" s="328">
        <v>0</v>
      </c>
      <c r="H21" s="329">
        <v>0</v>
      </c>
      <c r="I21" s="239">
        <f t="shared" si="0"/>
        <v>350</v>
      </c>
      <c r="J21" s="52">
        <f t="shared" si="0"/>
        <v>619.93000000000006</v>
      </c>
    </row>
    <row r="22" spans="1:10" s="31" customFormat="1" ht="15" customHeight="1">
      <c r="A22" s="680" t="s">
        <v>135</v>
      </c>
      <c r="B22" s="681"/>
      <c r="C22" s="145">
        <f t="shared" ref="C22:I22" si="2">SUM(C6:C21)</f>
        <v>42141</v>
      </c>
      <c r="D22" s="146">
        <f t="shared" si="2"/>
        <v>210371.27</v>
      </c>
      <c r="E22" s="145">
        <f t="shared" si="2"/>
        <v>19649</v>
      </c>
      <c r="F22" s="146">
        <f t="shared" si="2"/>
        <v>78302.240000000005</v>
      </c>
      <c r="G22" s="145">
        <f t="shared" si="2"/>
        <v>2</v>
      </c>
      <c r="H22" s="146">
        <f t="shared" si="2"/>
        <v>5.56</v>
      </c>
      <c r="I22" s="241">
        <f t="shared" si="2"/>
        <v>61792</v>
      </c>
      <c r="J22" s="229">
        <f>D22+F22+H22</f>
        <v>288679.07</v>
      </c>
    </row>
    <row r="23" spans="1:10">
      <c r="A23" s="240">
        <v>1</v>
      </c>
      <c r="B23" s="240" t="s">
        <v>21</v>
      </c>
      <c r="C23" s="29">
        <v>92</v>
      </c>
      <c r="D23" s="119">
        <v>398.21</v>
      </c>
      <c r="E23" s="29">
        <v>611</v>
      </c>
      <c r="F23" s="119">
        <v>2764.22</v>
      </c>
      <c r="G23" s="29">
        <v>0</v>
      </c>
      <c r="H23" s="119">
        <v>0</v>
      </c>
      <c r="I23" s="239">
        <f t="shared" si="0"/>
        <v>703</v>
      </c>
      <c r="J23" s="52">
        <f t="shared" si="0"/>
        <v>3162.43</v>
      </c>
    </row>
    <row r="24" spans="1:10">
      <c r="A24" s="242">
        <v>2</v>
      </c>
      <c r="B24" s="242" t="s">
        <v>22</v>
      </c>
      <c r="C24" s="29">
        <v>195</v>
      </c>
      <c r="D24" s="119">
        <v>1293.1099999999999</v>
      </c>
      <c r="E24" s="29">
        <v>286</v>
      </c>
      <c r="F24" s="119">
        <v>1005.65</v>
      </c>
      <c r="G24" s="29">
        <v>0</v>
      </c>
      <c r="H24" s="119">
        <v>0</v>
      </c>
      <c r="I24" s="239">
        <f t="shared" si="0"/>
        <v>481</v>
      </c>
      <c r="J24" s="52">
        <f t="shared" si="0"/>
        <v>2298.7599999999998</v>
      </c>
    </row>
    <row r="25" spans="1:10">
      <c r="A25" s="237">
        <v>3</v>
      </c>
      <c r="B25" s="240" t="s">
        <v>10</v>
      </c>
      <c r="C25" s="29">
        <v>281</v>
      </c>
      <c r="D25" s="119">
        <v>2239.11</v>
      </c>
      <c r="E25" s="29">
        <v>207</v>
      </c>
      <c r="F25" s="119">
        <v>491.04</v>
      </c>
      <c r="G25" s="29">
        <v>0</v>
      </c>
      <c r="H25" s="119">
        <v>0</v>
      </c>
      <c r="I25" s="239">
        <f t="shared" si="0"/>
        <v>488</v>
      </c>
      <c r="J25" s="52">
        <f t="shared" si="0"/>
        <v>2730.15</v>
      </c>
    </row>
    <row r="26" spans="1:10">
      <c r="A26" s="243">
        <v>4</v>
      </c>
      <c r="B26" s="243" t="s">
        <v>23</v>
      </c>
      <c r="C26" s="29">
        <v>40</v>
      </c>
      <c r="D26" s="119">
        <v>331.83</v>
      </c>
      <c r="E26" s="29">
        <v>45</v>
      </c>
      <c r="F26" s="119">
        <v>330.59</v>
      </c>
      <c r="G26" s="29">
        <v>0</v>
      </c>
      <c r="H26" s="119">
        <v>0</v>
      </c>
      <c r="I26" s="239">
        <f t="shared" si="0"/>
        <v>85</v>
      </c>
      <c r="J26" s="52">
        <f t="shared" si="0"/>
        <v>662.42</v>
      </c>
    </row>
    <row r="27" spans="1:10" ht="17.25" customHeight="1">
      <c r="A27" s="244">
        <v>5</v>
      </c>
      <c r="B27" s="245" t="s">
        <v>24</v>
      </c>
      <c r="C27" s="29">
        <v>0</v>
      </c>
      <c r="D27" s="119">
        <v>0</v>
      </c>
      <c r="E27" s="29">
        <v>0</v>
      </c>
      <c r="F27" s="119">
        <v>0</v>
      </c>
      <c r="G27" s="29">
        <v>0</v>
      </c>
      <c r="H27" s="119">
        <v>0</v>
      </c>
      <c r="I27" s="239">
        <f t="shared" si="0"/>
        <v>0</v>
      </c>
      <c r="J27" s="52">
        <f t="shared" si="0"/>
        <v>0</v>
      </c>
    </row>
    <row r="28" spans="1:10">
      <c r="A28" s="240">
        <v>6</v>
      </c>
      <c r="B28" s="238" t="s">
        <v>25</v>
      </c>
      <c r="C28" s="29">
        <v>0</v>
      </c>
      <c r="D28" s="119">
        <v>0</v>
      </c>
      <c r="E28" s="29">
        <v>0</v>
      </c>
      <c r="F28" s="119">
        <v>0</v>
      </c>
      <c r="G28" s="29">
        <v>0</v>
      </c>
      <c r="H28" s="119">
        <v>0</v>
      </c>
      <c r="I28" s="239">
        <f t="shared" si="0"/>
        <v>0</v>
      </c>
      <c r="J28" s="52">
        <f t="shared" si="0"/>
        <v>0</v>
      </c>
    </row>
    <row r="29" spans="1:10">
      <c r="A29" s="246">
        <v>7</v>
      </c>
      <c r="B29" s="247" t="s">
        <v>26</v>
      </c>
      <c r="C29" s="29">
        <v>5</v>
      </c>
      <c r="D29" s="119">
        <v>168</v>
      </c>
      <c r="E29" s="29">
        <v>0</v>
      </c>
      <c r="F29" s="119">
        <v>0</v>
      </c>
      <c r="G29" s="29">
        <v>0</v>
      </c>
      <c r="H29" s="119">
        <v>0</v>
      </c>
      <c r="I29" s="239">
        <f t="shared" si="0"/>
        <v>5</v>
      </c>
      <c r="J29" s="52">
        <f t="shared" si="0"/>
        <v>168</v>
      </c>
    </row>
    <row r="30" spans="1:10" s="14" customFormat="1" ht="15" customHeight="1">
      <c r="A30" s="54">
        <v>8</v>
      </c>
      <c r="B30" s="54" t="s">
        <v>261</v>
      </c>
      <c r="C30" s="29">
        <v>456</v>
      </c>
      <c r="D30" s="119">
        <v>153.5</v>
      </c>
      <c r="E30" s="29">
        <v>1177</v>
      </c>
      <c r="F30" s="119">
        <v>325.24</v>
      </c>
      <c r="G30" s="29">
        <v>0</v>
      </c>
      <c r="H30" s="119">
        <v>0</v>
      </c>
      <c r="I30" s="239">
        <f t="shared" si="0"/>
        <v>1633</v>
      </c>
      <c r="J30" s="52">
        <f t="shared" si="0"/>
        <v>478.74</v>
      </c>
    </row>
    <row r="31" spans="1:10" ht="15" customHeight="1">
      <c r="A31" s="666" t="s">
        <v>136</v>
      </c>
      <c r="B31" s="667"/>
      <c r="C31" s="145">
        <f t="shared" ref="C31:J31" si="3">SUM(C23:C30)</f>
        <v>1069</v>
      </c>
      <c r="D31" s="146">
        <f t="shared" si="3"/>
        <v>4583.76</v>
      </c>
      <c r="E31" s="145">
        <f t="shared" si="3"/>
        <v>2326</v>
      </c>
      <c r="F31" s="146">
        <f t="shared" si="3"/>
        <v>4916.74</v>
      </c>
      <c r="G31" s="145">
        <f t="shared" si="3"/>
        <v>0</v>
      </c>
      <c r="H31" s="146">
        <f t="shared" si="3"/>
        <v>0</v>
      </c>
      <c r="I31" s="248">
        <f t="shared" si="3"/>
        <v>3395</v>
      </c>
      <c r="J31" s="122">
        <f t="shared" si="3"/>
        <v>9500.5</v>
      </c>
    </row>
    <row r="32" spans="1:10">
      <c r="A32" s="237">
        <v>1</v>
      </c>
      <c r="B32" s="224" t="s">
        <v>27</v>
      </c>
      <c r="C32" s="29">
        <v>4618</v>
      </c>
      <c r="D32" s="119">
        <v>7279.06</v>
      </c>
      <c r="E32" s="29">
        <v>2711</v>
      </c>
      <c r="F32" s="119">
        <v>8859.69</v>
      </c>
      <c r="G32" s="29">
        <v>0</v>
      </c>
      <c r="H32" s="119">
        <v>0</v>
      </c>
      <c r="I32" s="239">
        <f t="shared" ref="I32:J36" si="4">C32+E32+G32</f>
        <v>7329</v>
      </c>
      <c r="J32" s="52">
        <f t="shared" si="4"/>
        <v>16138.75</v>
      </c>
    </row>
    <row r="33" spans="1:15" s="4" customFormat="1">
      <c r="A33" s="668" t="s">
        <v>279</v>
      </c>
      <c r="B33" s="669"/>
      <c r="C33" s="145">
        <f>C32</f>
        <v>4618</v>
      </c>
      <c r="D33" s="146">
        <f t="shared" ref="D33:J33" si="5">D32</f>
        <v>7279.06</v>
      </c>
      <c r="E33" s="145">
        <f t="shared" si="5"/>
        <v>2711</v>
      </c>
      <c r="F33" s="146">
        <f t="shared" si="5"/>
        <v>8859.69</v>
      </c>
      <c r="G33" s="145">
        <f t="shared" si="5"/>
        <v>0</v>
      </c>
      <c r="H33" s="146">
        <f t="shared" si="5"/>
        <v>0</v>
      </c>
      <c r="I33" s="145">
        <f t="shared" si="5"/>
        <v>7329</v>
      </c>
      <c r="J33" s="146">
        <f t="shared" si="5"/>
        <v>16138.75</v>
      </c>
    </row>
    <row r="34" spans="1:15">
      <c r="A34" s="237">
        <v>1</v>
      </c>
      <c r="B34" s="224" t="s">
        <v>122</v>
      </c>
      <c r="C34" s="29">
        <v>114</v>
      </c>
      <c r="D34" s="119">
        <v>105.33</v>
      </c>
      <c r="E34" s="29">
        <v>114</v>
      </c>
      <c r="F34" s="119">
        <v>105.33</v>
      </c>
      <c r="G34" s="29">
        <v>0</v>
      </c>
      <c r="H34" s="119">
        <v>0</v>
      </c>
      <c r="I34" s="239">
        <f t="shared" si="4"/>
        <v>228</v>
      </c>
      <c r="J34" s="52">
        <f t="shared" si="4"/>
        <v>210.66</v>
      </c>
    </row>
    <row r="35" spans="1:15" s="4" customFormat="1">
      <c r="A35" s="668" t="s">
        <v>280</v>
      </c>
      <c r="B35" s="669"/>
      <c r="C35" s="145">
        <f>C34</f>
        <v>114</v>
      </c>
      <c r="D35" s="146">
        <f t="shared" ref="D35:J35" si="6">D34</f>
        <v>105.33</v>
      </c>
      <c r="E35" s="145">
        <f t="shared" si="6"/>
        <v>114</v>
      </c>
      <c r="F35" s="146">
        <f t="shared" si="6"/>
        <v>105.33</v>
      </c>
      <c r="G35" s="145">
        <f t="shared" si="6"/>
        <v>0</v>
      </c>
      <c r="H35" s="146">
        <f t="shared" si="6"/>
        <v>0</v>
      </c>
      <c r="I35" s="145">
        <f t="shared" si="6"/>
        <v>228</v>
      </c>
      <c r="J35" s="146">
        <f t="shared" si="6"/>
        <v>210.66</v>
      </c>
    </row>
    <row r="36" spans="1:15">
      <c r="A36" s="670" t="s">
        <v>119</v>
      </c>
      <c r="B36" s="671"/>
      <c r="C36" s="179">
        <f>C22+C31+C33+C35</f>
        <v>47942</v>
      </c>
      <c r="D36" s="180">
        <f>D22+D31+D33+D35</f>
        <v>222339.41999999998</v>
      </c>
      <c r="E36" s="179">
        <f>E22+E31+E33+E35</f>
        <v>24800</v>
      </c>
      <c r="F36" s="180">
        <f>F22+F31+F33+F35</f>
        <v>92184.000000000015</v>
      </c>
      <c r="G36" s="179">
        <f t="shared" ref="G36:H36" si="7">G22+G31+G33+G35</f>
        <v>2</v>
      </c>
      <c r="H36" s="180">
        <f t="shared" si="7"/>
        <v>5.56</v>
      </c>
      <c r="I36" s="241">
        <f t="shared" si="4"/>
        <v>72744</v>
      </c>
      <c r="J36" s="229">
        <f>H36+F36+D36</f>
        <v>314528.98</v>
      </c>
    </row>
    <row r="39" spans="1:15">
      <c r="L39" s="23"/>
    </row>
    <row r="40" spans="1:15">
      <c r="O40" s="23"/>
    </row>
  </sheetData>
  <mergeCells count="14">
    <mergeCell ref="A1:J1"/>
    <mergeCell ref="A31:B31"/>
    <mergeCell ref="A33:B33"/>
    <mergeCell ref="A35:B35"/>
    <mergeCell ref="A36:B36"/>
    <mergeCell ref="A2:J2"/>
    <mergeCell ref="B4:B5"/>
    <mergeCell ref="C4:D4"/>
    <mergeCell ref="E4:F4"/>
    <mergeCell ref="G4:H4"/>
    <mergeCell ref="I4:J4"/>
    <mergeCell ref="A4:A5"/>
    <mergeCell ref="A3:J3"/>
    <mergeCell ref="A22:B22"/>
  </mergeCells>
  <printOptions gridLines="1"/>
  <pageMargins left="0.25" right="0.25" top="0.75" bottom="0.75" header="0.3" footer="0.3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I74"/>
  <sheetViews>
    <sheetView zoomScale="82" zoomScaleNormal="82" workbookViewId="0">
      <selection sqref="A1:AD37"/>
    </sheetView>
  </sheetViews>
  <sheetFormatPr defaultRowHeight="15"/>
  <cols>
    <col min="1" max="1" width="5" customWidth="1"/>
    <col min="2" max="2" width="11.140625" customWidth="1"/>
    <col min="3" max="3" width="6.140625" customWidth="1"/>
    <col min="4" max="4" width="10.42578125" style="23" customWidth="1"/>
    <col min="5" max="5" width="6.28515625" customWidth="1"/>
    <col min="6" max="6" width="9.140625" style="23" customWidth="1"/>
    <col min="7" max="7" width="7.28515625" bestFit="1" customWidth="1"/>
    <col min="8" max="8" width="11.28515625" style="23" customWidth="1"/>
    <col min="9" max="9" width="7.7109375" customWidth="1"/>
    <col min="10" max="10" width="11.42578125" style="23" bestFit="1" customWidth="1"/>
    <col min="11" max="11" width="5.42578125" bestFit="1" customWidth="1"/>
    <col min="12" max="12" width="8.140625" style="23" customWidth="1"/>
    <col min="13" max="13" width="4.5703125" bestFit="1" customWidth="1"/>
    <col min="14" max="14" width="7.42578125" style="23" customWidth="1"/>
    <col min="15" max="15" width="6" customWidth="1"/>
    <col min="16" max="16" width="10.28515625" style="23" bestFit="1" customWidth="1"/>
    <col min="17" max="17" width="6" bestFit="1" customWidth="1"/>
    <col min="18" max="18" width="10.5703125" style="23" customWidth="1"/>
    <col min="19" max="19" width="4.85546875" bestFit="1" customWidth="1"/>
    <col min="20" max="20" width="8.140625" style="23" bestFit="1" customWidth="1"/>
    <col min="21" max="21" width="4.42578125" bestFit="1" customWidth="1"/>
    <col min="22" max="22" width="5.42578125" style="23" bestFit="1" customWidth="1"/>
    <col min="23" max="23" width="4.85546875" bestFit="1" customWidth="1"/>
    <col min="24" max="24" width="5.42578125" style="23" bestFit="1" customWidth="1"/>
    <col min="25" max="25" width="4.42578125" bestFit="1" customWidth="1"/>
    <col min="26" max="26" width="7.28515625" style="23" customWidth="1"/>
    <col min="27" max="27" width="7.28515625" bestFit="1" customWidth="1"/>
    <col min="28" max="28" width="10.28515625" style="23" bestFit="1" customWidth="1"/>
    <col min="29" max="29" width="8.140625" customWidth="1"/>
    <col min="30" max="30" width="11.42578125" style="23" bestFit="1" customWidth="1"/>
    <col min="42" max="42" width="7" customWidth="1"/>
    <col min="43" max="43" width="7.5703125" customWidth="1"/>
    <col min="58" max="61" width="9.140625" style="12"/>
  </cols>
  <sheetData>
    <row r="1" spans="1:61" s="353" customFormat="1" ht="24.75" customHeight="1">
      <c r="A1" s="687">
        <v>30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</row>
    <row r="2" spans="1:61" ht="31.5" customHeight="1">
      <c r="A2" s="688" t="s">
        <v>295</v>
      </c>
      <c r="B2" s="688"/>
      <c r="C2" s="688"/>
      <c r="D2" s="689"/>
      <c r="E2" s="688"/>
      <c r="F2" s="689"/>
      <c r="G2" s="688"/>
      <c r="H2" s="689"/>
      <c r="I2" s="688"/>
      <c r="J2" s="689"/>
      <c r="K2" s="688"/>
      <c r="L2" s="689"/>
      <c r="M2" s="688"/>
      <c r="N2" s="689"/>
      <c r="O2" s="688"/>
      <c r="P2" s="689"/>
      <c r="Q2" s="688"/>
      <c r="R2" s="689"/>
      <c r="S2" s="688"/>
      <c r="T2" s="689"/>
      <c r="U2" s="688"/>
      <c r="V2" s="689"/>
      <c r="W2" s="688"/>
      <c r="X2" s="689"/>
      <c r="Y2" s="688"/>
      <c r="Z2" s="689"/>
      <c r="AA2" s="688"/>
      <c r="AB2" s="689"/>
      <c r="AC2" s="688"/>
      <c r="AD2" s="689"/>
    </row>
    <row r="3" spans="1:61" ht="27.75" customHeight="1">
      <c r="A3" s="699" t="s">
        <v>530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</row>
    <row r="4" spans="1:61" ht="16.5" customHeight="1">
      <c r="A4" s="690" t="s">
        <v>80</v>
      </c>
      <c r="B4" s="686" t="s">
        <v>72</v>
      </c>
      <c r="C4" s="693" t="s">
        <v>73</v>
      </c>
      <c r="D4" s="694"/>
      <c r="E4" s="694"/>
      <c r="F4" s="695"/>
      <c r="G4" s="696" t="s">
        <v>74</v>
      </c>
      <c r="H4" s="697"/>
      <c r="I4" s="697"/>
      <c r="J4" s="698"/>
      <c r="K4" s="696" t="s">
        <v>75</v>
      </c>
      <c r="L4" s="697"/>
      <c r="M4" s="697"/>
      <c r="N4" s="698"/>
      <c r="O4" s="664" t="s">
        <v>76</v>
      </c>
      <c r="P4" s="664"/>
      <c r="Q4" s="664"/>
      <c r="R4" s="664"/>
      <c r="S4" s="683" t="s">
        <v>77</v>
      </c>
      <c r="T4" s="684"/>
      <c r="U4" s="684"/>
      <c r="V4" s="685"/>
      <c r="W4" s="664" t="s">
        <v>262</v>
      </c>
      <c r="X4" s="664"/>
      <c r="Y4" s="664"/>
      <c r="Z4" s="664"/>
      <c r="AA4" s="683" t="s">
        <v>457</v>
      </c>
      <c r="AB4" s="684"/>
      <c r="AC4" s="684"/>
      <c r="AD4" s="685"/>
      <c r="BF4"/>
      <c r="BG4"/>
      <c r="BH4"/>
      <c r="BI4"/>
    </row>
    <row r="5" spans="1:61" s="92" customFormat="1" ht="21.75" customHeight="1">
      <c r="A5" s="691"/>
      <c r="B5" s="686"/>
      <c r="C5" s="682" t="s">
        <v>459</v>
      </c>
      <c r="D5" s="682"/>
      <c r="E5" s="682" t="s">
        <v>460</v>
      </c>
      <c r="F5" s="682"/>
      <c r="G5" s="682" t="s">
        <v>459</v>
      </c>
      <c r="H5" s="682"/>
      <c r="I5" s="682" t="s">
        <v>460</v>
      </c>
      <c r="J5" s="682"/>
      <c r="K5" s="682" t="s">
        <v>459</v>
      </c>
      <c r="L5" s="682"/>
      <c r="M5" s="682" t="s">
        <v>460</v>
      </c>
      <c r="N5" s="682"/>
      <c r="O5" s="682" t="s">
        <v>459</v>
      </c>
      <c r="P5" s="682"/>
      <c r="Q5" s="682" t="s">
        <v>460</v>
      </c>
      <c r="R5" s="682"/>
      <c r="S5" s="682" t="s">
        <v>459</v>
      </c>
      <c r="T5" s="682"/>
      <c r="U5" s="682" t="s">
        <v>460</v>
      </c>
      <c r="V5" s="682"/>
      <c r="W5" s="682" t="s">
        <v>459</v>
      </c>
      <c r="X5" s="682"/>
      <c r="Y5" s="682" t="s">
        <v>460</v>
      </c>
      <c r="Z5" s="682"/>
      <c r="AA5" s="682" t="s">
        <v>459</v>
      </c>
      <c r="AB5" s="682"/>
      <c r="AC5" s="682" t="s">
        <v>460</v>
      </c>
      <c r="AD5" s="682"/>
    </row>
    <row r="6" spans="1:61" ht="28.5" customHeight="1">
      <c r="A6" s="692"/>
      <c r="B6" s="686"/>
      <c r="C6" s="338" t="s">
        <v>458</v>
      </c>
      <c r="D6" s="338" t="s">
        <v>461</v>
      </c>
      <c r="E6" s="338" t="s">
        <v>458</v>
      </c>
      <c r="F6" s="338" t="s">
        <v>461</v>
      </c>
      <c r="G6" s="338" t="s">
        <v>458</v>
      </c>
      <c r="H6" s="338" t="s">
        <v>461</v>
      </c>
      <c r="I6" s="338" t="s">
        <v>458</v>
      </c>
      <c r="J6" s="338" t="s">
        <v>461</v>
      </c>
      <c r="K6" s="338" t="s">
        <v>458</v>
      </c>
      <c r="L6" s="338" t="s">
        <v>461</v>
      </c>
      <c r="M6" s="338" t="s">
        <v>458</v>
      </c>
      <c r="N6" s="338" t="s">
        <v>461</v>
      </c>
      <c r="O6" s="338" t="s">
        <v>458</v>
      </c>
      <c r="P6" s="338" t="s">
        <v>461</v>
      </c>
      <c r="Q6" s="338" t="s">
        <v>458</v>
      </c>
      <c r="R6" s="338" t="s">
        <v>461</v>
      </c>
      <c r="S6" s="338" t="s">
        <v>458</v>
      </c>
      <c r="T6" s="338" t="s">
        <v>461</v>
      </c>
      <c r="U6" s="338" t="s">
        <v>458</v>
      </c>
      <c r="V6" s="338" t="s">
        <v>461</v>
      </c>
      <c r="W6" s="338" t="s">
        <v>458</v>
      </c>
      <c r="X6" s="338" t="s">
        <v>461</v>
      </c>
      <c r="Y6" s="338" t="s">
        <v>458</v>
      </c>
      <c r="Z6" s="338" t="s">
        <v>461</v>
      </c>
      <c r="AA6" s="338" t="s">
        <v>458</v>
      </c>
      <c r="AB6" s="338" t="s">
        <v>461</v>
      </c>
      <c r="AC6" s="338" t="s">
        <v>458</v>
      </c>
      <c r="AD6" s="338" t="s">
        <v>461</v>
      </c>
      <c r="BF6"/>
      <c r="BG6"/>
      <c r="BH6"/>
      <c r="BI6"/>
    </row>
    <row r="7" spans="1:61">
      <c r="A7" s="116">
        <f>ROW(A1)</f>
        <v>1</v>
      </c>
      <c r="B7" s="134" t="s">
        <v>4</v>
      </c>
      <c r="C7" s="328">
        <v>0</v>
      </c>
      <c r="D7" s="329">
        <v>0</v>
      </c>
      <c r="E7" s="328">
        <v>0</v>
      </c>
      <c r="F7" s="329">
        <v>0</v>
      </c>
      <c r="G7" s="328">
        <v>1</v>
      </c>
      <c r="H7" s="329">
        <v>80</v>
      </c>
      <c r="I7" s="328">
        <v>180</v>
      </c>
      <c r="J7" s="329">
        <v>4577.29</v>
      </c>
      <c r="K7" s="328">
        <v>0</v>
      </c>
      <c r="L7" s="329">
        <v>0</v>
      </c>
      <c r="M7" s="328">
        <v>0</v>
      </c>
      <c r="N7" s="329">
        <v>0</v>
      </c>
      <c r="O7" s="328">
        <v>0</v>
      </c>
      <c r="P7" s="329">
        <v>0</v>
      </c>
      <c r="Q7" s="328">
        <v>22</v>
      </c>
      <c r="R7" s="329">
        <v>507.52</v>
      </c>
      <c r="S7" s="328">
        <v>0</v>
      </c>
      <c r="T7" s="329">
        <v>0</v>
      </c>
      <c r="U7" s="328">
        <v>0</v>
      </c>
      <c r="V7" s="329">
        <v>0</v>
      </c>
      <c r="W7" s="328">
        <v>0</v>
      </c>
      <c r="X7" s="329">
        <v>0</v>
      </c>
      <c r="Y7" s="328">
        <v>0</v>
      </c>
      <c r="Z7" s="329">
        <v>0</v>
      </c>
      <c r="AA7" s="29">
        <f>C7+G7+K7+O7+S7+W7</f>
        <v>1</v>
      </c>
      <c r="AB7" s="119">
        <f t="shared" ref="AB7:AD22" si="0">D7+H7+L7+P7+T7+X7</f>
        <v>80</v>
      </c>
      <c r="AC7" s="29">
        <f t="shared" si="0"/>
        <v>202</v>
      </c>
      <c r="AD7" s="119">
        <f t="shared" si="0"/>
        <v>5084.8099999999995</v>
      </c>
      <c r="BF7"/>
      <c r="BG7"/>
      <c r="BH7"/>
      <c r="BI7"/>
    </row>
    <row r="8" spans="1:61">
      <c r="A8" s="116">
        <f>ROW(A2)</f>
        <v>2</v>
      </c>
      <c r="B8" s="55" t="s">
        <v>5</v>
      </c>
      <c r="C8" s="307">
        <v>41</v>
      </c>
      <c r="D8" s="312">
        <v>542.5</v>
      </c>
      <c r="E8" s="307">
        <v>14</v>
      </c>
      <c r="F8" s="312">
        <v>523.91999999999996</v>
      </c>
      <c r="G8" s="307">
        <v>4944</v>
      </c>
      <c r="H8" s="312">
        <v>26235.72</v>
      </c>
      <c r="I8" s="307">
        <v>4944</v>
      </c>
      <c r="J8" s="312">
        <v>26192.400000000001</v>
      </c>
      <c r="K8" s="307">
        <v>0</v>
      </c>
      <c r="L8" s="312">
        <v>0</v>
      </c>
      <c r="M8" s="307">
        <v>0</v>
      </c>
      <c r="N8" s="312">
        <v>0</v>
      </c>
      <c r="O8" s="307">
        <v>139</v>
      </c>
      <c r="P8" s="312">
        <v>2448.0500000000002</v>
      </c>
      <c r="Q8" s="307">
        <v>139</v>
      </c>
      <c r="R8" s="312">
        <v>2386.9699999999998</v>
      </c>
      <c r="S8" s="307">
        <v>0</v>
      </c>
      <c r="T8" s="312">
        <v>0</v>
      </c>
      <c r="U8" s="307">
        <v>0</v>
      </c>
      <c r="V8" s="312">
        <v>0</v>
      </c>
      <c r="W8" s="307">
        <v>0</v>
      </c>
      <c r="X8" s="312">
        <v>0</v>
      </c>
      <c r="Y8" s="307">
        <v>0</v>
      </c>
      <c r="Z8" s="312">
        <v>0</v>
      </c>
      <c r="AA8" s="29">
        <f t="shared" ref="AA8:AD37" si="1">C8+G8+K8+O8+S8+W8</f>
        <v>5124</v>
      </c>
      <c r="AB8" s="119">
        <f t="shared" si="0"/>
        <v>29226.27</v>
      </c>
      <c r="AC8" s="29">
        <f t="shared" si="0"/>
        <v>5097</v>
      </c>
      <c r="AD8" s="119">
        <f t="shared" si="0"/>
        <v>29103.29</v>
      </c>
      <c r="BF8"/>
      <c r="BG8"/>
      <c r="BH8"/>
      <c r="BI8"/>
    </row>
    <row r="9" spans="1:61">
      <c r="A9" s="116">
        <f>ROW(A3)</f>
        <v>3</v>
      </c>
      <c r="B9" s="55" t="s">
        <v>6</v>
      </c>
      <c r="C9" s="307">
        <v>0</v>
      </c>
      <c r="D9" s="312">
        <v>0</v>
      </c>
      <c r="E9" s="307">
        <v>0</v>
      </c>
      <c r="F9" s="312">
        <v>0</v>
      </c>
      <c r="G9" s="307">
        <v>0</v>
      </c>
      <c r="H9" s="312">
        <v>0</v>
      </c>
      <c r="I9" s="307">
        <v>0</v>
      </c>
      <c r="J9" s="312">
        <v>0</v>
      </c>
      <c r="K9" s="307">
        <v>0</v>
      </c>
      <c r="L9" s="312">
        <v>0</v>
      </c>
      <c r="M9" s="307">
        <v>0</v>
      </c>
      <c r="N9" s="312">
        <v>0</v>
      </c>
      <c r="O9" s="307">
        <v>0</v>
      </c>
      <c r="P9" s="312">
        <v>0</v>
      </c>
      <c r="Q9" s="307">
        <v>0</v>
      </c>
      <c r="R9" s="312">
        <v>0</v>
      </c>
      <c r="S9" s="307">
        <v>0</v>
      </c>
      <c r="T9" s="312">
        <v>0</v>
      </c>
      <c r="U9" s="307">
        <v>0</v>
      </c>
      <c r="V9" s="312">
        <v>0</v>
      </c>
      <c r="W9" s="307">
        <v>0</v>
      </c>
      <c r="X9" s="312">
        <v>0</v>
      </c>
      <c r="Y9" s="307">
        <v>0</v>
      </c>
      <c r="Z9" s="312">
        <v>0</v>
      </c>
      <c r="AA9" s="29">
        <f t="shared" si="1"/>
        <v>0</v>
      </c>
      <c r="AB9" s="119">
        <f t="shared" si="0"/>
        <v>0</v>
      </c>
      <c r="AC9" s="29">
        <f t="shared" si="0"/>
        <v>0</v>
      </c>
      <c r="AD9" s="119">
        <f t="shared" si="0"/>
        <v>0</v>
      </c>
      <c r="BF9"/>
      <c r="BG9"/>
      <c r="BH9"/>
      <c r="BI9"/>
    </row>
    <row r="10" spans="1:61">
      <c r="A10" s="116">
        <f>ROW(A4)</f>
        <v>4</v>
      </c>
      <c r="B10" s="55" t="s">
        <v>7</v>
      </c>
      <c r="C10" s="307">
        <v>0</v>
      </c>
      <c r="D10" s="312">
        <v>0</v>
      </c>
      <c r="E10" s="307">
        <v>0</v>
      </c>
      <c r="F10" s="312">
        <v>0</v>
      </c>
      <c r="G10" s="307">
        <v>12</v>
      </c>
      <c r="H10" s="312">
        <v>103</v>
      </c>
      <c r="I10" s="307">
        <v>195</v>
      </c>
      <c r="J10" s="312">
        <v>307</v>
      </c>
      <c r="K10" s="307">
        <v>0</v>
      </c>
      <c r="L10" s="312">
        <v>0</v>
      </c>
      <c r="M10" s="307">
        <v>0</v>
      </c>
      <c r="N10" s="312">
        <v>0</v>
      </c>
      <c r="O10" s="307">
        <v>0</v>
      </c>
      <c r="P10" s="312">
        <v>0</v>
      </c>
      <c r="Q10" s="307">
        <v>0</v>
      </c>
      <c r="R10" s="312">
        <v>0</v>
      </c>
      <c r="S10" s="307">
        <v>0</v>
      </c>
      <c r="T10" s="312">
        <v>0</v>
      </c>
      <c r="U10" s="307">
        <v>0</v>
      </c>
      <c r="V10" s="312">
        <v>0</v>
      </c>
      <c r="W10" s="307">
        <v>0</v>
      </c>
      <c r="X10" s="312">
        <v>0</v>
      </c>
      <c r="Y10" s="307">
        <v>0</v>
      </c>
      <c r="Z10" s="312">
        <v>0</v>
      </c>
      <c r="AA10" s="29">
        <f t="shared" si="1"/>
        <v>12</v>
      </c>
      <c r="AB10" s="119">
        <f t="shared" si="0"/>
        <v>103</v>
      </c>
      <c r="AC10" s="29">
        <f t="shared" si="0"/>
        <v>195</v>
      </c>
      <c r="AD10" s="119">
        <f t="shared" si="0"/>
        <v>307</v>
      </c>
      <c r="BF10"/>
      <c r="BG10"/>
      <c r="BH10"/>
      <c r="BI10"/>
    </row>
    <row r="11" spans="1:61">
      <c r="A11" s="116">
        <f t="shared" ref="A11:A22" si="2">ROW(A6)</f>
        <v>6</v>
      </c>
      <c r="B11" s="55" t="s">
        <v>8</v>
      </c>
      <c r="C11" s="307">
        <v>0</v>
      </c>
      <c r="D11" s="312">
        <v>0</v>
      </c>
      <c r="E11" s="307">
        <v>0</v>
      </c>
      <c r="F11" s="312">
        <v>0</v>
      </c>
      <c r="G11" s="307">
        <v>0</v>
      </c>
      <c r="H11" s="312">
        <v>0</v>
      </c>
      <c r="I11" s="307">
        <v>0</v>
      </c>
      <c r="J11" s="312">
        <v>0</v>
      </c>
      <c r="K11" s="307">
        <v>0</v>
      </c>
      <c r="L11" s="312">
        <v>0</v>
      </c>
      <c r="M11" s="307">
        <v>0</v>
      </c>
      <c r="N11" s="312">
        <v>0</v>
      </c>
      <c r="O11" s="307">
        <v>0</v>
      </c>
      <c r="P11" s="312">
        <v>0</v>
      </c>
      <c r="Q11" s="307">
        <v>190</v>
      </c>
      <c r="R11" s="312">
        <v>872.78</v>
      </c>
      <c r="S11" s="307">
        <v>0</v>
      </c>
      <c r="T11" s="312">
        <v>0</v>
      </c>
      <c r="U11" s="307">
        <v>0</v>
      </c>
      <c r="V11" s="312">
        <v>0</v>
      </c>
      <c r="W11" s="307">
        <v>0</v>
      </c>
      <c r="X11" s="312">
        <v>0</v>
      </c>
      <c r="Y11" s="307">
        <v>0</v>
      </c>
      <c r="Z11" s="312">
        <v>0</v>
      </c>
      <c r="AA11" s="29">
        <f t="shared" si="1"/>
        <v>0</v>
      </c>
      <c r="AB11" s="119">
        <f t="shared" si="0"/>
        <v>0</v>
      </c>
      <c r="AC11" s="29">
        <f t="shared" si="0"/>
        <v>190</v>
      </c>
      <c r="AD11" s="119">
        <f t="shared" si="0"/>
        <v>872.78</v>
      </c>
      <c r="BF11"/>
      <c r="BG11"/>
      <c r="BH11"/>
      <c r="BI11"/>
    </row>
    <row r="12" spans="1:61">
      <c r="A12" s="116">
        <f t="shared" si="2"/>
        <v>7</v>
      </c>
      <c r="B12" s="55" t="s">
        <v>9</v>
      </c>
      <c r="C12" s="307">
        <v>5</v>
      </c>
      <c r="D12" s="312">
        <v>3.98</v>
      </c>
      <c r="E12" s="307">
        <v>0</v>
      </c>
      <c r="F12" s="312">
        <v>0</v>
      </c>
      <c r="G12" s="307">
        <v>8</v>
      </c>
      <c r="H12" s="312">
        <v>7.13</v>
      </c>
      <c r="I12" s="307">
        <v>0</v>
      </c>
      <c r="J12" s="312">
        <v>0</v>
      </c>
      <c r="K12" s="307">
        <v>0</v>
      </c>
      <c r="L12" s="312">
        <v>0</v>
      </c>
      <c r="M12" s="307">
        <v>0</v>
      </c>
      <c r="N12" s="312">
        <v>0</v>
      </c>
      <c r="O12" s="307">
        <v>0</v>
      </c>
      <c r="P12" s="312">
        <v>0</v>
      </c>
      <c r="Q12" s="307">
        <v>0</v>
      </c>
      <c r="R12" s="312">
        <v>0</v>
      </c>
      <c r="S12" s="307">
        <v>0</v>
      </c>
      <c r="T12" s="312">
        <v>0</v>
      </c>
      <c r="U12" s="307">
        <v>0</v>
      </c>
      <c r="V12" s="312">
        <v>0</v>
      </c>
      <c r="W12" s="307">
        <v>0</v>
      </c>
      <c r="X12" s="312">
        <v>0</v>
      </c>
      <c r="Y12" s="307">
        <v>0</v>
      </c>
      <c r="Z12" s="312">
        <v>0</v>
      </c>
      <c r="AA12" s="29">
        <f t="shared" si="1"/>
        <v>13</v>
      </c>
      <c r="AB12" s="119">
        <f t="shared" si="0"/>
        <v>11.11</v>
      </c>
      <c r="AC12" s="29">
        <f t="shared" si="0"/>
        <v>0</v>
      </c>
      <c r="AD12" s="119">
        <f t="shared" si="0"/>
        <v>0</v>
      </c>
      <c r="BF12"/>
      <c r="BG12"/>
      <c r="BH12"/>
      <c r="BI12"/>
    </row>
    <row r="13" spans="1:61">
      <c r="A13" s="116">
        <f t="shared" si="2"/>
        <v>8</v>
      </c>
      <c r="B13" s="55" t="s">
        <v>11</v>
      </c>
      <c r="C13" s="307">
        <v>0</v>
      </c>
      <c r="D13" s="312">
        <v>0</v>
      </c>
      <c r="E13" s="307">
        <v>0</v>
      </c>
      <c r="F13" s="312">
        <v>0</v>
      </c>
      <c r="G13" s="307">
        <v>0</v>
      </c>
      <c r="H13" s="312">
        <v>0</v>
      </c>
      <c r="I13" s="307">
        <v>84</v>
      </c>
      <c r="J13" s="312">
        <v>2340</v>
      </c>
      <c r="K13" s="307">
        <v>0</v>
      </c>
      <c r="L13" s="312">
        <v>0</v>
      </c>
      <c r="M13" s="307">
        <v>0</v>
      </c>
      <c r="N13" s="312">
        <v>0</v>
      </c>
      <c r="O13" s="307">
        <v>0</v>
      </c>
      <c r="P13" s="312">
        <v>0</v>
      </c>
      <c r="Q13" s="307">
        <v>0</v>
      </c>
      <c r="R13" s="312">
        <v>0</v>
      </c>
      <c r="S13" s="307">
        <v>0</v>
      </c>
      <c r="T13" s="312">
        <v>0</v>
      </c>
      <c r="U13" s="307">
        <v>0</v>
      </c>
      <c r="V13" s="312">
        <v>0</v>
      </c>
      <c r="W13" s="307">
        <v>0</v>
      </c>
      <c r="X13" s="312">
        <v>0</v>
      </c>
      <c r="Y13" s="307">
        <v>0</v>
      </c>
      <c r="Z13" s="312">
        <v>0</v>
      </c>
      <c r="AA13" s="29">
        <f t="shared" si="1"/>
        <v>0</v>
      </c>
      <c r="AB13" s="119">
        <f t="shared" si="0"/>
        <v>0</v>
      </c>
      <c r="AC13" s="29">
        <f t="shared" si="0"/>
        <v>84</v>
      </c>
      <c r="AD13" s="119">
        <f t="shared" si="0"/>
        <v>2340</v>
      </c>
      <c r="BF13"/>
      <c r="BG13"/>
      <c r="BH13"/>
      <c r="BI13"/>
    </row>
    <row r="14" spans="1:61">
      <c r="A14" s="116">
        <f t="shared" si="2"/>
        <v>9</v>
      </c>
      <c r="B14" s="55" t="s">
        <v>12</v>
      </c>
      <c r="C14" s="307">
        <v>0</v>
      </c>
      <c r="D14" s="312">
        <v>0</v>
      </c>
      <c r="E14" s="307">
        <v>3</v>
      </c>
      <c r="F14" s="312">
        <v>19.3</v>
      </c>
      <c r="G14" s="307">
        <v>8</v>
      </c>
      <c r="H14" s="312">
        <v>38.9</v>
      </c>
      <c r="I14" s="307">
        <v>59</v>
      </c>
      <c r="J14" s="312">
        <v>314.2</v>
      </c>
      <c r="K14" s="307">
        <v>0</v>
      </c>
      <c r="L14" s="312">
        <v>0</v>
      </c>
      <c r="M14" s="307">
        <v>0</v>
      </c>
      <c r="N14" s="312">
        <v>0</v>
      </c>
      <c r="O14" s="307">
        <v>0</v>
      </c>
      <c r="P14" s="312">
        <v>0</v>
      </c>
      <c r="Q14" s="307">
        <v>0</v>
      </c>
      <c r="R14" s="312">
        <v>0</v>
      </c>
      <c r="S14" s="307">
        <v>0</v>
      </c>
      <c r="T14" s="312">
        <v>0</v>
      </c>
      <c r="U14" s="307">
        <v>0</v>
      </c>
      <c r="V14" s="312">
        <v>0</v>
      </c>
      <c r="W14" s="307">
        <v>0</v>
      </c>
      <c r="X14" s="312">
        <v>0</v>
      </c>
      <c r="Y14" s="307">
        <v>0</v>
      </c>
      <c r="Z14" s="312">
        <v>0</v>
      </c>
      <c r="AA14" s="29">
        <f t="shared" si="1"/>
        <v>8</v>
      </c>
      <c r="AB14" s="119">
        <f t="shared" si="0"/>
        <v>38.9</v>
      </c>
      <c r="AC14" s="29">
        <f t="shared" si="0"/>
        <v>62</v>
      </c>
      <c r="AD14" s="119">
        <f t="shared" si="0"/>
        <v>333.5</v>
      </c>
      <c r="BF14"/>
      <c r="BG14"/>
      <c r="BH14"/>
      <c r="BI14"/>
    </row>
    <row r="15" spans="1:61">
      <c r="A15" s="116">
        <f t="shared" si="2"/>
        <v>10</v>
      </c>
      <c r="B15" s="55" t="s">
        <v>13</v>
      </c>
      <c r="C15" s="307">
        <v>1</v>
      </c>
      <c r="D15" s="312">
        <v>2</v>
      </c>
      <c r="E15" s="307">
        <v>3</v>
      </c>
      <c r="F15" s="312">
        <v>30.22</v>
      </c>
      <c r="G15" s="307">
        <v>16</v>
      </c>
      <c r="H15" s="312">
        <v>93</v>
      </c>
      <c r="I15" s="307">
        <v>66</v>
      </c>
      <c r="J15" s="312">
        <v>340</v>
      </c>
      <c r="K15" s="307">
        <v>0</v>
      </c>
      <c r="L15" s="312">
        <v>0</v>
      </c>
      <c r="M15" s="307">
        <v>0</v>
      </c>
      <c r="N15" s="312">
        <v>0</v>
      </c>
      <c r="O15" s="307">
        <v>3</v>
      </c>
      <c r="P15" s="312">
        <v>11</v>
      </c>
      <c r="Q15" s="307">
        <v>6</v>
      </c>
      <c r="R15" s="312">
        <v>43.39</v>
      </c>
      <c r="S15" s="307">
        <v>0</v>
      </c>
      <c r="T15" s="312">
        <v>0</v>
      </c>
      <c r="U15" s="307">
        <v>0</v>
      </c>
      <c r="V15" s="312">
        <v>0</v>
      </c>
      <c r="W15" s="307">
        <v>0</v>
      </c>
      <c r="X15" s="312">
        <v>0</v>
      </c>
      <c r="Y15" s="307">
        <v>0</v>
      </c>
      <c r="Z15" s="312">
        <v>0</v>
      </c>
      <c r="AA15" s="29">
        <f t="shared" si="1"/>
        <v>20</v>
      </c>
      <c r="AB15" s="119">
        <f t="shared" si="0"/>
        <v>106</v>
      </c>
      <c r="AC15" s="29">
        <f t="shared" si="0"/>
        <v>75</v>
      </c>
      <c r="AD15" s="119">
        <f t="shared" si="0"/>
        <v>413.61</v>
      </c>
      <c r="BF15"/>
      <c r="BG15"/>
      <c r="BH15"/>
      <c r="BI15"/>
    </row>
    <row r="16" spans="1:61">
      <c r="A16" s="116">
        <f t="shared" si="2"/>
        <v>11</v>
      </c>
      <c r="B16" s="55" t="s">
        <v>14</v>
      </c>
      <c r="C16" s="307">
        <v>0</v>
      </c>
      <c r="D16" s="312">
        <v>0</v>
      </c>
      <c r="E16" s="307">
        <v>0</v>
      </c>
      <c r="F16" s="312">
        <v>0</v>
      </c>
      <c r="G16" s="307">
        <v>3</v>
      </c>
      <c r="H16" s="312">
        <v>9.19</v>
      </c>
      <c r="I16" s="307">
        <v>381</v>
      </c>
      <c r="J16" s="312">
        <v>2921.79</v>
      </c>
      <c r="K16" s="307">
        <v>0</v>
      </c>
      <c r="L16" s="312">
        <v>0</v>
      </c>
      <c r="M16" s="307">
        <v>0</v>
      </c>
      <c r="N16" s="312">
        <v>0</v>
      </c>
      <c r="O16" s="307">
        <v>0</v>
      </c>
      <c r="P16" s="312">
        <v>0</v>
      </c>
      <c r="Q16" s="307">
        <v>10</v>
      </c>
      <c r="R16" s="312">
        <v>122.67</v>
      </c>
      <c r="S16" s="307">
        <v>0</v>
      </c>
      <c r="T16" s="312">
        <v>0</v>
      </c>
      <c r="U16" s="307">
        <v>0</v>
      </c>
      <c r="V16" s="312">
        <v>0</v>
      </c>
      <c r="W16" s="307">
        <v>0</v>
      </c>
      <c r="X16" s="312">
        <v>0</v>
      </c>
      <c r="Y16" s="307">
        <v>0</v>
      </c>
      <c r="Z16" s="312">
        <v>0</v>
      </c>
      <c r="AA16" s="29">
        <f t="shared" si="1"/>
        <v>3</v>
      </c>
      <c r="AB16" s="119">
        <f t="shared" si="0"/>
        <v>9.19</v>
      </c>
      <c r="AC16" s="29">
        <f t="shared" si="0"/>
        <v>391</v>
      </c>
      <c r="AD16" s="119">
        <f t="shared" si="0"/>
        <v>3044.46</v>
      </c>
      <c r="BF16"/>
      <c r="BG16"/>
      <c r="BH16"/>
      <c r="BI16"/>
    </row>
    <row r="17" spans="1:61">
      <c r="A17" s="116">
        <f t="shared" si="2"/>
        <v>12</v>
      </c>
      <c r="B17" s="55" t="s">
        <v>15</v>
      </c>
      <c r="C17" s="307">
        <v>0</v>
      </c>
      <c r="D17" s="312">
        <v>0</v>
      </c>
      <c r="E17" s="307">
        <v>0</v>
      </c>
      <c r="F17" s="312">
        <v>0</v>
      </c>
      <c r="G17" s="307">
        <v>2</v>
      </c>
      <c r="H17" s="312">
        <v>3.98</v>
      </c>
      <c r="I17" s="307">
        <v>15</v>
      </c>
      <c r="J17" s="312">
        <v>40.869999999999997</v>
      </c>
      <c r="K17" s="307">
        <v>0</v>
      </c>
      <c r="L17" s="312">
        <v>0</v>
      </c>
      <c r="M17" s="307">
        <v>0</v>
      </c>
      <c r="N17" s="312">
        <v>0</v>
      </c>
      <c r="O17" s="307">
        <v>0</v>
      </c>
      <c r="P17" s="312">
        <v>0</v>
      </c>
      <c r="Q17" s="307">
        <v>0</v>
      </c>
      <c r="R17" s="312">
        <v>0</v>
      </c>
      <c r="S17" s="307">
        <v>0</v>
      </c>
      <c r="T17" s="312">
        <v>0</v>
      </c>
      <c r="U17" s="307">
        <v>0</v>
      </c>
      <c r="V17" s="312">
        <v>0</v>
      </c>
      <c r="W17" s="307">
        <v>0</v>
      </c>
      <c r="X17" s="312">
        <v>0</v>
      </c>
      <c r="Y17" s="307">
        <v>0</v>
      </c>
      <c r="Z17" s="312">
        <v>0</v>
      </c>
      <c r="AA17" s="29">
        <f t="shared" si="1"/>
        <v>2</v>
      </c>
      <c r="AB17" s="119">
        <f t="shared" si="0"/>
        <v>3.98</v>
      </c>
      <c r="AC17" s="29">
        <f t="shared" si="0"/>
        <v>15</v>
      </c>
      <c r="AD17" s="119">
        <f t="shared" si="0"/>
        <v>40.869999999999997</v>
      </c>
      <c r="BF17"/>
      <c r="BG17"/>
      <c r="BH17"/>
      <c r="BI17"/>
    </row>
    <row r="18" spans="1:61">
      <c r="A18" s="116">
        <f t="shared" si="2"/>
        <v>13</v>
      </c>
      <c r="B18" s="55" t="s">
        <v>16</v>
      </c>
      <c r="C18" s="307">
        <v>64</v>
      </c>
      <c r="D18" s="312">
        <v>312.92</v>
      </c>
      <c r="E18" s="307">
        <v>301</v>
      </c>
      <c r="F18" s="312">
        <v>964.9</v>
      </c>
      <c r="G18" s="307">
        <v>1260</v>
      </c>
      <c r="H18" s="312">
        <v>7423.4</v>
      </c>
      <c r="I18" s="307">
        <v>5597</v>
      </c>
      <c r="J18" s="312">
        <v>23923.13</v>
      </c>
      <c r="K18" s="307">
        <v>17</v>
      </c>
      <c r="L18" s="312">
        <v>141.27000000000001</v>
      </c>
      <c r="M18" s="307">
        <v>133</v>
      </c>
      <c r="N18" s="312">
        <v>476.43</v>
      </c>
      <c r="O18" s="307">
        <v>1347</v>
      </c>
      <c r="P18" s="312">
        <v>6539.82</v>
      </c>
      <c r="Q18" s="307">
        <v>4594</v>
      </c>
      <c r="R18" s="312">
        <v>17651.14</v>
      </c>
      <c r="S18" s="307">
        <v>1</v>
      </c>
      <c r="T18" s="312">
        <v>3.86</v>
      </c>
      <c r="U18" s="307">
        <v>2</v>
      </c>
      <c r="V18" s="312">
        <v>5.6</v>
      </c>
      <c r="W18" s="307">
        <v>0</v>
      </c>
      <c r="X18" s="312">
        <v>0</v>
      </c>
      <c r="Y18" s="307">
        <v>6</v>
      </c>
      <c r="Z18" s="312">
        <v>13.45</v>
      </c>
      <c r="AA18" s="29">
        <f t="shared" si="1"/>
        <v>2689</v>
      </c>
      <c r="AB18" s="119">
        <f t="shared" si="0"/>
        <v>14421.27</v>
      </c>
      <c r="AC18" s="29">
        <f t="shared" si="0"/>
        <v>10633</v>
      </c>
      <c r="AD18" s="119">
        <f t="shared" si="0"/>
        <v>43034.65</v>
      </c>
      <c r="BF18"/>
      <c r="BG18"/>
      <c r="BH18"/>
      <c r="BI18"/>
    </row>
    <row r="19" spans="1:61">
      <c r="A19" s="116">
        <f t="shared" si="2"/>
        <v>14</v>
      </c>
      <c r="B19" s="55" t="s">
        <v>17</v>
      </c>
      <c r="C19" s="307">
        <v>13</v>
      </c>
      <c r="D19" s="312">
        <v>26.23</v>
      </c>
      <c r="E19" s="307">
        <v>97</v>
      </c>
      <c r="F19" s="312">
        <v>186.36</v>
      </c>
      <c r="G19" s="307">
        <v>51</v>
      </c>
      <c r="H19" s="312">
        <v>223.1</v>
      </c>
      <c r="I19" s="307">
        <v>723</v>
      </c>
      <c r="J19" s="312">
        <v>986.3</v>
      </c>
      <c r="K19" s="307">
        <v>0</v>
      </c>
      <c r="L19" s="312">
        <v>0</v>
      </c>
      <c r="M19" s="307">
        <v>0</v>
      </c>
      <c r="N19" s="312">
        <v>0</v>
      </c>
      <c r="O19" s="307">
        <v>0</v>
      </c>
      <c r="P19" s="312">
        <v>0</v>
      </c>
      <c r="Q19" s="307">
        <v>0</v>
      </c>
      <c r="R19" s="312">
        <v>0</v>
      </c>
      <c r="S19" s="307">
        <v>0</v>
      </c>
      <c r="T19" s="312">
        <v>0</v>
      </c>
      <c r="U19" s="307">
        <v>0</v>
      </c>
      <c r="V19" s="312">
        <v>0</v>
      </c>
      <c r="W19" s="307">
        <v>0</v>
      </c>
      <c r="X19" s="312">
        <v>0</v>
      </c>
      <c r="Y19" s="307">
        <v>0</v>
      </c>
      <c r="Z19" s="312">
        <v>0</v>
      </c>
      <c r="AA19" s="29">
        <f t="shared" si="1"/>
        <v>64</v>
      </c>
      <c r="AB19" s="119">
        <f t="shared" si="0"/>
        <v>249.32999999999998</v>
      </c>
      <c r="AC19" s="29">
        <f t="shared" si="0"/>
        <v>820</v>
      </c>
      <c r="AD19" s="119">
        <f t="shared" si="0"/>
        <v>1172.6599999999999</v>
      </c>
      <c r="BF19"/>
      <c r="BG19"/>
      <c r="BH19"/>
      <c r="BI19"/>
    </row>
    <row r="20" spans="1:61">
      <c r="A20" s="116">
        <f t="shared" si="2"/>
        <v>15</v>
      </c>
      <c r="B20" s="55" t="s">
        <v>18</v>
      </c>
      <c r="C20" s="307">
        <v>0</v>
      </c>
      <c r="D20" s="312">
        <v>0</v>
      </c>
      <c r="E20" s="307">
        <v>0</v>
      </c>
      <c r="F20" s="312">
        <v>0</v>
      </c>
      <c r="G20" s="307">
        <v>0</v>
      </c>
      <c r="H20" s="312">
        <v>0</v>
      </c>
      <c r="I20" s="307">
        <v>0</v>
      </c>
      <c r="J20" s="312">
        <v>0</v>
      </c>
      <c r="K20" s="307">
        <v>0</v>
      </c>
      <c r="L20" s="312">
        <v>0</v>
      </c>
      <c r="M20" s="307">
        <v>0</v>
      </c>
      <c r="N20" s="312">
        <v>0</v>
      </c>
      <c r="O20" s="307">
        <v>0</v>
      </c>
      <c r="P20" s="312">
        <v>0</v>
      </c>
      <c r="Q20" s="307">
        <v>0</v>
      </c>
      <c r="R20" s="312">
        <v>0</v>
      </c>
      <c r="S20" s="307">
        <v>0</v>
      </c>
      <c r="T20" s="312">
        <v>0</v>
      </c>
      <c r="U20" s="307">
        <v>0</v>
      </c>
      <c r="V20" s="312">
        <v>0</v>
      </c>
      <c r="W20" s="307">
        <v>0</v>
      </c>
      <c r="X20" s="312">
        <v>0</v>
      </c>
      <c r="Y20" s="307">
        <v>0</v>
      </c>
      <c r="Z20" s="312">
        <v>0</v>
      </c>
      <c r="AA20" s="29">
        <f t="shared" si="1"/>
        <v>0</v>
      </c>
      <c r="AB20" s="119">
        <f t="shared" si="0"/>
        <v>0</v>
      </c>
      <c r="AC20" s="29">
        <f t="shared" si="0"/>
        <v>0</v>
      </c>
      <c r="AD20" s="119">
        <f t="shared" si="0"/>
        <v>0</v>
      </c>
      <c r="BF20"/>
      <c r="BG20"/>
      <c r="BH20"/>
      <c r="BI20"/>
    </row>
    <row r="21" spans="1:61">
      <c r="A21" s="116">
        <f t="shared" si="2"/>
        <v>16</v>
      </c>
      <c r="B21" s="55" t="s">
        <v>19</v>
      </c>
      <c r="C21" s="307">
        <v>0</v>
      </c>
      <c r="D21" s="312">
        <v>0</v>
      </c>
      <c r="E21" s="307">
        <v>0</v>
      </c>
      <c r="F21" s="312">
        <v>0</v>
      </c>
      <c r="G21" s="307">
        <v>0</v>
      </c>
      <c r="H21" s="312">
        <v>0</v>
      </c>
      <c r="I21" s="307">
        <v>0</v>
      </c>
      <c r="J21" s="312">
        <v>0</v>
      </c>
      <c r="K21" s="307">
        <v>0</v>
      </c>
      <c r="L21" s="312">
        <v>0</v>
      </c>
      <c r="M21" s="307">
        <v>0</v>
      </c>
      <c r="N21" s="312">
        <v>0</v>
      </c>
      <c r="O21" s="307">
        <v>0</v>
      </c>
      <c r="P21" s="312">
        <v>0</v>
      </c>
      <c r="Q21" s="307">
        <v>0</v>
      </c>
      <c r="R21" s="312">
        <v>0</v>
      </c>
      <c r="S21" s="307">
        <v>0</v>
      </c>
      <c r="T21" s="312">
        <v>0</v>
      </c>
      <c r="U21" s="307">
        <v>0</v>
      </c>
      <c r="V21" s="312">
        <v>0</v>
      </c>
      <c r="W21" s="307">
        <v>0</v>
      </c>
      <c r="X21" s="312">
        <v>0</v>
      </c>
      <c r="Y21" s="307">
        <v>0</v>
      </c>
      <c r="Z21" s="312">
        <v>0</v>
      </c>
      <c r="AA21" s="29">
        <f t="shared" si="1"/>
        <v>0</v>
      </c>
      <c r="AB21" s="119">
        <f t="shared" si="0"/>
        <v>0</v>
      </c>
      <c r="AC21" s="29">
        <f t="shared" si="0"/>
        <v>0</v>
      </c>
      <c r="AD21" s="119">
        <f t="shared" si="0"/>
        <v>0</v>
      </c>
      <c r="BF21"/>
      <c r="BG21"/>
      <c r="BH21"/>
      <c r="BI21"/>
    </row>
    <row r="22" spans="1:61">
      <c r="A22" s="116">
        <f t="shared" si="2"/>
        <v>17</v>
      </c>
      <c r="B22" s="55" t="s">
        <v>20</v>
      </c>
      <c r="C22" s="307">
        <v>0</v>
      </c>
      <c r="D22" s="312">
        <v>0</v>
      </c>
      <c r="E22" s="307">
        <v>4</v>
      </c>
      <c r="F22" s="312">
        <v>8.4600000000000009</v>
      </c>
      <c r="G22" s="307">
        <v>9</v>
      </c>
      <c r="H22" s="312">
        <v>35.950000000000003</v>
      </c>
      <c r="I22" s="307">
        <v>112</v>
      </c>
      <c r="J22" s="312">
        <v>187.16</v>
      </c>
      <c r="K22" s="307">
        <v>0</v>
      </c>
      <c r="L22" s="312">
        <v>0</v>
      </c>
      <c r="M22" s="307">
        <v>0</v>
      </c>
      <c r="N22" s="312">
        <v>0</v>
      </c>
      <c r="O22" s="307">
        <v>0</v>
      </c>
      <c r="P22" s="312">
        <v>0</v>
      </c>
      <c r="Q22" s="307">
        <v>2</v>
      </c>
      <c r="R22" s="312">
        <v>4.08</v>
      </c>
      <c r="S22" s="307">
        <v>0</v>
      </c>
      <c r="T22" s="312">
        <v>0</v>
      </c>
      <c r="U22" s="307">
        <v>0</v>
      </c>
      <c r="V22" s="312">
        <v>0</v>
      </c>
      <c r="W22" s="307">
        <v>0</v>
      </c>
      <c r="X22" s="312">
        <v>0</v>
      </c>
      <c r="Y22" s="307">
        <v>0</v>
      </c>
      <c r="Z22" s="312">
        <v>0</v>
      </c>
      <c r="AA22" s="29">
        <f t="shared" si="1"/>
        <v>9</v>
      </c>
      <c r="AB22" s="119">
        <f t="shared" si="0"/>
        <v>35.950000000000003</v>
      </c>
      <c r="AC22" s="29">
        <f t="shared" si="0"/>
        <v>118</v>
      </c>
      <c r="AD22" s="119">
        <f t="shared" si="0"/>
        <v>199.70000000000002</v>
      </c>
      <c r="BF22"/>
      <c r="BG22"/>
      <c r="BH22"/>
      <c r="BI22"/>
    </row>
    <row r="23" spans="1:61" s="16" customFormat="1" ht="18" customHeight="1">
      <c r="A23" s="700" t="s">
        <v>135</v>
      </c>
      <c r="B23" s="701"/>
      <c r="C23" s="455">
        <f t="shared" ref="C23:Z23" si="3">SUM(C7:C22)</f>
        <v>124</v>
      </c>
      <c r="D23" s="456">
        <f t="shared" si="3"/>
        <v>887.63000000000011</v>
      </c>
      <c r="E23" s="455">
        <f t="shared" si="3"/>
        <v>422</v>
      </c>
      <c r="F23" s="456">
        <f t="shared" si="3"/>
        <v>1733.1599999999999</v>
      </c>
      <c r="G23" s="455">
        <f t="shared" si="3"/>
        <v>6314</v>
      </c>
      <c r="H23" s="456">
        <f t="shared" si="3"/>
        <v>34253.369999999995</v>
      </c>
      <c r="I23" s="455">
        <f t="shared" si="3"/>
        <v>12356</v>
      </c>
      <c r="J23" s="456">
        <f t="shared" si="3"/>
        <v>62130.140000000014</v>
      </c>
      <c r="K23" s="455">
        <f t="shared" si="3"/>
        <v>17</v>
      </c>
      <c r="L23" s="456">
        <f t="shared" si="3"/>
        <v>141.27000000000001</v>
      </c>
      <c r="M23" s="455">
        <f t="shared" si="3"/>
        <v>133</v>
      </c>
      <c r="N23" s="456">
        <f t="shared" si="3"/>
        <v>476.43</v>
      </c>
      <c r="O23" s="455">
        <f t="shared" si="3"/>
        <v>1489</v>
      </c>
      <c r="P23" s="456">
        <f t="shared" si="3"/>
        <v>8998.869999999999</v>
      </c>
      <c r="Q23" s="455">
        <f t="shared" si="3"/>
        <v>4963</v>
      </c>
      <c r="R23" s="456">
        <f t="shared" si="3"/>
        <v>21588.55</v>
      </c>
      <c r="S23" s="455">
        <f t="shared" si="3"/>
        <v>1</v>
      </c>
      <c r="T23" s="456">
        <f t="shared" si="3"/>
        <v>3.86</v>
      </c>
      <c r="U23" s="455">
        <f t="shared" si="3"/>
        <v>2</v>
      </c>
      <c r="V23" s="456">
        <f t="shared" si="3"/>
        <v>5.6</v>
      </c>
      <c r="W23" s="455">
        <f t="shared" si="3"/>
        <v>0</v>
      </c>
      <c r="X23" s="456">
        <f t="shared" si="3"/>
        <v>0</v>
      </c>
      <c r="Y23" s="455">
        <f t="shared" si="3"/>
        <v>6</v>
      </c>
      <c r="Z23" s="456">
        <f t="shared" si="3"/>
        <v>13.45</v>
      </c>
      <c r="AA23" s="455">
        <f t="shared" si="1"/>
        <v>7945</v>
      </c>
      <c r="AB23" s="456">
        <f t="shared" si="1"/>
        <v>44284.999999999985</v>
      </c>
      <c r="AC23" s="455">
        <f t="shared" si="1"/>
        <v>17882</v>
      </c>
      <c r="AD23" s="456">
        <f t="shared" si="1"/>
        <v>85947.330000000016</v>
      </c>
    </row>
    <row r="24" spans="1:61">
      <c r="A24" s="51">
        <v>1</v>
      </c>
      <c r="B24" s="55" t="s">
        <v>21</v>
      </c>
      <c r="C24" s="307">
        <v>0</v>
      </c>
      <c r="D24" s="312">
        <v>0</v>
      </c>
      <c r="E24" s="307">
        <v>9</v>
      </c>
      <c r="F24" s="312">
        <v>8.93</v>
      </c>
      <c r="G24" s="307">
        <v>9</v>
      </c>
      <c r="H24" s="312">
        <v>39.44</v>
      </c>
      <c r="I24" s="307">
        <v>41</v>
      </c>
      <c r="J24" s="312">
        <v>191.2</v>
      </c>
      <c r="K24" s="307">
        <v>0</v>
      </c>
      <c r="L24" s="312">
        <v>0</v>
      </c>
      <c r="M24" s="307">
        <v>2</v>
      </c>
      <c r="N24" s="312">
        <v>0.44</v>
      </c>
      <c r="O24" s="307">
        <v>0</v>
      </c>
      <c r="P24" s="312">
        <v>0</v>
      </c>
      <c r="Q24" s="307">
        <v>30</v>
      </c>
      <c r="R24" s="312">
        <v>85.67</v>
      </c>
      <c r="S24" s="307">
        <v>0</v>
      </c>
      <c r="T24" s="312">
        <v>0</v>
      </c>
      <c r="U24" s="307">
        <v>0</v>
      </c>
      <c r="V24" s="312">
        <v>0</v>
      </c>
      <c r="W24" s="307">
        <v>0</v>
      </c>
      <c r="X24" s="312">
        <v>0</v>
      </c>
      <c r="Y24" s="307">
        <v>1</v>
      </c>
      <c r="Z24" s="312">
        <v>7.53</v>
      </c>
      <c r="AA24" s="29">
        <f t="shared" si="1"/>
        <v>9</v>
      </c>
      <c r="AB24" s="119">
        <f t="shared" si="1"/>
        <v>39.44</v>
      </c>
      <c r="AC24" s="29">
        <f t="shared" si="1"/>
        <v>83</v>
      </c>
      <c r="AD24" s="119">
        <f t="shared" si="1"/>
        <v>293.77</v>
      </c>
      <c r="BF24"/>
      <c r="BG24"/>
      <c r="BH24"/>
      <c r="BI24"/>
    </row>
    <row r="25" spans="1:61">
      <c r="A25" s="51">
        <v>2</v>
      </c>
      <c r="B25" s="55" t="s">
        <v>22</v>
      </c>
      <c r="C25" s="307">
        <v>2</v>
      </c>
      <c r="D25" s="312">
        <v>21.85</v>
      </c>
      <c r="E25" s="307">
        <v>4</v>
      </c>
      <c r="F25" s="312">
        <v>27.25</v>
      </c>
      <c r="G25" s="307">
        <v>57</v>
      </c>
      <c r="H25" s="312">
        <v>395.13</v>
      </c>
      <c r="I25" s="307">
        <v>117</v>
      </c>
      <c r="J25" s="312">
        <v>760.95</v>
      </c>
      <c r="K25" s="307">
        <v>0</v>
      </c>
      <c r="L25" s="312">
        <v>0</v>
      </c>
      <c r="M25" s="307">
        <v>4</v>
      </c>
      <c r="N25" s="312">
        <v>20.73</v>
      </c>
      <c r="O25" s="307">
        <v>11</v>
      </c>
      <c r="P25" s="312">
        <v>81.099999999999994</v>
      </c>
      <c r="Q25" s="307">
        <v>22</v>
      </c>
      <c r="R25" s="312">
        <v>142.80000000000001</v>
      </c>
      <c r="S25" s="307">
        <v>0</v>
      </c>
      <c r="T25" s="312">
        <v>0</v>
      </c>
      <c r="U25" s="307">
        <v>0</v>
      </c>
      <c r="V25" s="312">
        <v>0</v>
      </c>
      <c r="W25" s="307">
        <v>0</v>
      </c>
      <c r="X25" s="312">
        <v>0</v>
      </c>
      <c r="Y25" s="307">
        <v>0</v>
      </c>
      <c r="Z25" s="312">
        <v>0</v>
      </c>
      <c r="AA25" s="29">
        <f t="shared" si="1"/>
        <v>70</v>
      </c>
      <c r="AB25" s="119">
        <f t="shared" si="1"/>
        <v>498.08000000000004</v>
      </c>
      <c r="AC25" s="29">
        <f t="shared" si="1"/>
        <v>147</v>
      </c>
      <c r="AD25" s="119">
        <f t="shared" si="1"/>
        <v>951.73</v>
      </c>
      <c r="BF25"/>
      <c r="BG25"/>
      <c r="BH25"/>
      <c r="BI25"/>
    </row>
    <row r="26" spans="1:61">
      <c r="A26" s="51">
        <v>3</v>
      </c>
      <c r="B26" s="55" t="s">
        <v>10</v>
      </c>
      <c r="C26" s="307">
        <v>0</v>
      </c>
      <c r="D26" s="312">
        <v>0</v>
      </c>
      <c r="E26" s="307">
        <v>0</v>
      </c>
      <c r="F26" s="312">
        <v>0</v>
      </c>
      <c r="G26" s="307">
        <v>38</v>
      </c>
      <c r="H26" s="312">
        <v>420.75</v>
      </c>
      <c r="I26" s="307">
        <v>220</v>
      </c>
      <c r="J26" s="312">
        <v>2269.4699999999998</v>
      </c>
      <c r="K26" s="307">
        <v>0</v>
      </c>
      <c r="L26" s="312">
        <v>0</v>
      </c>
      <c r="M26" s="307">
        <v>0</v>
      </c>
      <c r="N26" s="312">
        <v>0</v>
      </c>
      <c r="O26" s="307">
        <v>4</v>
      </c>
      <c r="P26" s="312">
        <v>27</v>
      </c>
      <c r="Q26" s="307">
        <v>18</v>
      </c>
      <c r="R26" s="312">
        <v>116.54</v>
      </c>
      <c r="S26" s="307">
        <v>0</v>
      </c>
      <c r="T26" s="312">
        <v>0</v>
      </c>
      <c r="U26" s="307">
        <v>0</v>
      </c>
      <c r="V26" s="312">
        <v>0</v>
      </c>
      <c r="W26" s="307">
        <v>0</v>
      </c>
      <c r="X26" s="312">
        <v>0</v>
      </c>
      <c r="Y26" s="307">
        <v>0</v>
      </c>
      <c r="Z26" s="312">
        <v>0</v>
      </c>
      <c r="AA26" s="29">
        <f t="shared" si="1"/>
        <v>42</v>
      </c>
      <c r="AB26" s="119">
        <f t="shared" si="1"/>
        <v>447.75</v>
      </c>
      <c r="AC26" s="29">
        <f t="shared" si="1"/>
        <v>238</v>
      </c>
      <c r="AD26" s="119">
        <f t="shared" si="1"/>
        <v>2386.0099999999998</v>
      </c>
      <c r="BF26"/>
      <c r="BG26"/>
      <c r="BH26"/>
      <c r="BI26"/>
    </row>
    <row r="27" spans="1:61">
      <c r="A27" s="51">
        <v>4</v>
      </c>
      <c r="B27" s="55" t="s">
        <v>23</v>
      </c>
      <c r="C27" s="307">
        <v>0</v>
      </c>
      <c r="D27" s="312">
        <v>0</v>
      </c>
      <c r="E27" s="307">
        <v>2</v>
      </c>
      <c r="F27" s="312">
        <v>725.27</v>
      </c>
      <c r="G27" s="307">
        <v>15</v>
      </c>
      <c r="H27" s="312">
        <v>18457.669999999998</v>
      </c>
      <c r="I27" s="307">
        <v>45</v>
      </c>
      <c r="J27" s="312">
        <v>37249.54</v>
      </c>
      <c r="K27" s="307">
        <v>0</v>
      </c>
      <c r="L27" s="312">
        <v>0</v>
      </c>
      <c r="M27" s="307">
        <v>0</v>
      </c>
      <c r="N27" s="312">
        <v>0</v>
      </c>
      <c r="O27" s="307">
        <v>0</v>
      </c>
      <c r="P27" s="312">
        <v>0</v>
      </c>
      <c r="Q27" s="307">
        <v>37</v>
      </c>
      <c r="R27" s="312">
        <v>32891.449999999997</v>
      </c>
      <c r="S27" s="307">
        <v>0</v>
      </c>
      <c r="T27" s="312">
        <v>0</v>
      </c>
      <c r="U27" s="307">
        <v>0</v>
      </c>
      <c r="V27" s="312">
        <v>0</v>
      </c>
      <c r="W27" s="307">
        <v>0</v>
      </c>
      <c r="X27" s="312">
        <v>0</v>
      </c>
      <c r="Y27" s="307">
        <v>0</v>
      </c>
      <c r="Z27" s="312">
        <v>0</v>
      </c>
      <c r="AA27" s="29">
        <f t="shared" si="1"/>
        <v>15</v>
      </c>
      <c r="AB27" s="119">
        <f t="shared" si="1"/>
        <v>18457.669999999998</v>
      </c>
      <c r="AC27" s="29">
        <f t="shared" si="1"/>
        <v>84</v>
      </c>
      <c r="AD27" s="119">
        <f t="shared" si="1"/>
        <v>70866.259999999995</v>
      </c>
      <c r="BF27"/>
      <c r="BG27"/>
      <c r="BH27"/>
      <c r="BI27"/>
    </row>
    <row r="28" spans="1:61">
      <c r="A28" s="124">
        <v>5</v>
      </c>
      <c r="B28" s="166" t="s">
        <v>24</v>
      </c>
      <c r="C28" s="29">
        <v>0</v>
      </c>
      <c r="D28" s="119">
        <v>0</v>
      </c>
      <c r="E28" s="29">
        <v>0</v>
      </c>
      <c r="F28" s="119">
        <v>0</v>
      </c>
      <c r="G28" s="29">
        <v>0</v>
      </c>
      <c r="H28" s="119">
        <v>0</v>
      </c>
      <c r="I28" s="29">
        <v>1</v>
      </c>
      <c r="J28" s="119">
        <v>1.75</v>
      </c>
      <c r="K28" s="29">
        <v>0</v>
      </c>
      <c r="L28" s="119">
        <v>0</v>
      </c>
      <c r="M28" s="29">
        <v>0</v>
      </c>
      <c r="N28" s="119">
        <v>0</v>
      </c>
      <c r="O28" s="29">
        <v>0</v>
      </c>
      <c r="P28" s="119">
        <v>0</v>
      </c>
      <c r="Q28" s="29">
        <v>0</v>
      </c>
      <c r="R28" s="119">
        <v>0</v>
      </c>
      <c r="S28" s="29">
        <v>0</v>
      </c>
      <c r="T28" s="119">
        <v>0</v>
      </c>
      <c r="U28" s="29">
        <v>0</v>
      </c>
      <c r="V28" s="119">
        <v>0</v>
      </c>
      <c r="W28" s="29">
        <v>0</v>
      </c>
      <c r="X28" s="119">
        <v>0</v>
      </c>
      <c r="Y28" s="29">
        <v>0</v>
      </c>
      <c r="Z28" s="119">
        <v>0</v>
      </c>
      <c r="AA28" s="29">
        <f t="shared" si="1"/>
        <v>0</v>
      </c>
      <c r="AB28" s="119">
        <f t="shared" si="1"/>
        <v>0</v>
      </c>
      <c r="AC28" s="29">
        <f t="shared" si="1"/>
        <v>1</v>
      </c>
      <c r="AD28" s="119">
        <f t="shared" si="1"/>
        <v>1.75</v>
      </c>
      <c r="BF28"/>
      <c r="BG28"/>
      <c r="BH28"/>
      <c r="BI28"/>
    </row>
    <row r="29" spans="1:61">
      <c r="A29" s="54">
        <v>6</v>
      </c>
      <c r="B29" s="54" t="s">
        <v>25</v>
      </c>
      <c r="C29" s="29">
        <v>0</v>
      </c>
      <c r="D29" s="119">
        <v>0</v>
      </c>
      <c r="E29" s="29">
        <v>0</v>
      </c>
      <c r="F29" s="119">
        <v>0</v>
      </c>
      <c r="G29" s="29">
        <v>0</v>
      </c>
      <c r="H29" s="119">
        <v>0</v>
      </c>
      <c r="I29" s="29">
        <v>0</v>
      </c>
      <c r="J29" s="119">
        <v>0</v>
      </c>
      <c r="K29" s="29">
        <v>0</v>
      </c>
      <c r="L29" s="119">
        <v>0</v>
      </c>
      <c r="M29" s="29">
        <v>0</v>
      </c>
      <c r="N29" s="119">
        <v>0</v>
      </c>
      <c r="O29" s="29">
        <v>0</v>
      </c>
      <c r="P29" s="119">
        <v>0</v>
      </c>
      <c r="Q29" s="29">
        <v>0</v>
      </c>
      <c r="R29" s="119">
        <v>0</v>
      </c>
      <c r="S29" s="29">
        <v>0</v>
      </c>
      <c r="T29" s="119">
        <v>0</v>
      </c>
      <c r="U29" s="29">
        <v>0</v>
      </c>
      <c r="V29" s="119">
        <v>0</v>
      </c>
      <c r="W29" s="29">
        <v>0</v>
      </c>
      <c r="X29" s="119">
        <v>0</v>
      </c>
      <c r="Y29" s="29">
        <v>0</v>
      </c>
      <c r="Z29" s="119">
        <v>0</v>
      </c>
      <c r="AA29" s="29">
        <f t="shared" si="1"/>
        <v>0</v>
      </c>
      <c r="AB29" s="119">
        <f t="shared" si="1"/>
        <v>0</v>
      </c>
      <c r="AC29" s="29">
        <f t="shared" si="1"/>
        <v>0</v>
      </c>
      <c r="AD29" s="119">
        <f t="shared" si="1"/>
        <v>0</v>
      </c>
      <c r="BF29"/>
      <c r="BG29"/>
      <c r="BH29"/>
      <c r="BI29"/>
    </row>
    <row r="30" spans="1:61" ht="18" customHeight="1">
      <c r="A30" s="54">
        <v>7</v>
      </c>
      <c r="B30" s="54" t="s">
        <v>26</v>
      </c>
      <c r="C30" s="307">
        <v>0</v>
      </c>
      <c r="D30" s="312">
        <v>0</v>
      </c>
      <c r="E30" s="307">
        <v>0</v>
      </c>
      <c r="F30" s="312">
        <v>0</v>
      </c>
      <c r="G30" s="307">
        <v>1</v>
      </c>
      <c r="H30" s="312">
        <v>35</v>
      </c>
      <c r="I30" s="307">
        <v>1</v>
      </c>
      <c r="J30" s="312">
        <v>35</v>
      </c>
      <c r="K30" s="307">
        <v>0</v>
      </c>
      <c r="L30" s="312">
        <v>0</v>
      </c>
      <c r="M30" s="307">
        <v>0</v>
      </c>
      <c r="N30" s="312">
        <v>0</v>
      </c>
      <c r="O30" s="307">
        <v>0</v>
      </c>
      <c r="P30" s="312">
        <v>0</v>
      </c>
      <c r="Q30" s="307">
        <v>0</v>
      </c>
      <c r="R30" s="312">
        <v>0</v>
      </c>
      <c r="S30" s="307">
        <v>0</v>
      </c>
      <c r="T30" s="312">
        <v>0</v>
      </c>
      <c r="U30" s="307">
        <v>0</v>
      </c>
      <c r="V30" s="312">
        <v>0</v>
      </c>
      <c r="W30" s="307">
        <v>0</v>
      </c>
      <c r="X30" s="312">
        <v>0</v>
      </c>
      <c r="Y30" s="307">
        <v>0</v>
      </c>
      <c r="Z30" s="312">
        <v>0</v>
      </c>
      <c r="AA30" s="29">
        <f t="shared" si="1"/>
        <v>1</v>
      </c>
      <c r="AB30" s="119">
        <f t="shared" si="1"/>
        <v>35</v>
      </c>
      <c r="AC30" s="29">
        <f t="shared" si="1"/>
        <v>1</v>
      </c>
      <c r="AD30" s="119">
        <f t="shared" si="1"/>
        <v>35</v>
      </c>
      <c r="BF30"/>
      <c r="BG30"/>
      <c r="BH30"/>
      <c r="BI30"/>
    </row>
    <row r="31" spans="1:61" s="22" customFormat="1">
      <c r="A31" s="234">
        <v>8</v>
      </c>
      <c r="B31" s="234" t="s">
        <v>261</v>
      </c>
      <c r="C31" s="307">
        <v>294</v>
      </c>
      <c r="D31" s="312">
        <v>134.30000000000001</v>
      </c>
      <c r="E31" s="307">
        <v>1268</v>
      </c>
      <c r="F31" s="312">
        <v>296.47000000000003</v>
      </c>
      <c r="G31" s="307">
        <v>853</v>
      </c>
      <c r="H31" s="312">
        <v>456.05</v>
      </c>
      <c r="I31" s="307">
        <v>2397</v>
      </c>
      <c r="J31" s="312">
        <v>663.5</v>
      </c>
      <c r="K31" s="307">
        <v>0</v>
      </c>
      <c r="L31" s="312">
        <v>0</v>
      </c>
      <c r="M31" s="307">
        <v>1</v>
      </c>
      <c r="N31" s="312">
        <v>0.32</v>
      </c>
      <c r="O31" s="307">
        <v>0</v>
      </c>
      <c r="P31" s="312">
        <v>0</v>
      </c>
      <c r="Q31" s="307">
        <v>0</v>
      </c>
      <c r="R31" s="312">
        <v>0</v>
      </c>
      <c r="S31" s="307">
        <v>0</v>
      </c>
      <c r="T31" s="312">
        <v>0</v>
      </c>
      <c r="U31" s="307">
        <v>0</v>
      </c>
      <c r="V31" s="312">
        <v>0</v>
      </c>
      <c r="W31" s="307">
        <v>0</v>
      </c>
      <c r="X31" s="312">
        <v>0</v>
      </c>
      <c r="Y31" s="307">
        <v>0</v>
      </c>
      <c r="Z31" s="312">
        <v>0</v>
      </c>
      <c r="AA31" s="29">
        <f t="shared" si="1"/>
        <v>1147</v>
      </c>
      <c r="AB31" s="119">
        <f t="shared" si="1"/>
        <v>590.35</v>
      </c>
      <c r="AC31" s="29">
        <f t="shared" si="1"/>
        <v>3666</v>
      </c>
      <c r="AD31" s="119">
        <f t="shared" si="1"/>
        <v>960.29000000000008</v>
      </c>
    </row>
    <row r="32" spans="1:61" s="16" customFormat="1" ht="15.75" customHeight="1">
      <c r="A32" s="614" t="s">
        <v>136</v>
      </c>
      <c r="B32" s="615"/>
      <c r="C32" s="145">
        <f t="shared" ref="C32:Z32" si="4">SUM(C24:C31)</f>
        <v>296</v>
      </c>
      <c r="D32" s="146">
        <f t="shared" si="4"/>
        <v>156.15</v>
      </c>
      <c r="E32" s="145">
        <f t="shared" si="4"/>
        <v>1283</v>
      </c>
      <c r="F32" s="146">
        <f t="shared" si="4"/>
        <v>1057.92</v>
      </c>
      <c r="G32" s="145">
        <f t="shared" si="4"/>
        <v>973</v>
      </c>
      <c r="H32" s="146">
        <f t="shared" si="4"/>
        <v>19804.039999999997</v>
      </c>
      <c r="I32" s="145">
        <f t="shared" si="4"/>
        <v>2822</v>
      </c>
      <c r="J32" s="146">
        <f t="shared" si="4"/>
        <v>41171.410000000003</v>
      </c>
      <c r="K32" s="145">
        <f t="shared" si="4"/>
        <v>0</v>
      </c>
      <c r="L32" s="146">
        <f t="shared" si="4"/>
        <v>0</v>
      </c>
      <c r="M32" s="145">
        <f t="shared" si="4"/>
        <v>7</v>
      </c>
      <c r="N32" s="146">
        <f t="shared" si="4"/>
        <v>21.490000000000002</v>
      </c>
      <c r="O32" s="145">
        <f t="shared" si="4"/>
        <v>15</v>
      </c>
      <c r="P32" s="146">
        <f t="shared" si="4"/>
        <v>108.1</v>
      </c>
      <c r="Q32" s="145">
        <f t="shared" si="4"/>
        <v>107</v>
      </c>
      <c r="R32" s="146">
        <f t="shared" si="4"/>
        <v>33236.46</v>
      </c>
      <c r="S32" s="145">
        <f t="shared" si="4"/>
        <v>0</v>
      </c>
      <c r="T32" s="146">
        <f t="shared" si="4"/>
        <v>0</v>
      </c>
      <c r="U32" s="145">
        <f t="shared" si="4"/>
        <v>0</v>
      </c>
      <c r="V32" s="146">
        <f t="shared" si="4"/>
        <v>0</v>
      </c>
      <c r="W32" s="145">
        <f t="shared" si="4"/>
        <v>0</v>
      </c>
      <c r="X32" s="146">
        <f t="shared" si="4"/>
        <v>0</v>
      </c>
      <c r="Y32" s="145">
        <f t="shared" si="4"/>
        <v>1</v>
      </c>
      <c r="Z32" s="146">
        <f t="shared" si="4"/>
        <v>7.53</v>
      </c>
      <c r="AA32" s="145">
        <f t="shared" si="1"/>
        <v>1284</v>
      </c>
      <c r="AB32" s="146">
        <f t="shared" si="1"/>
        <v>20068.289999999997</v>
      </c>
      <c r="AC32" s="145">
        <f t="shared" si="1"/>
        <v>4220</v>
      </c>
      <c r="AD32" s="146">
        <f t="shared" si="1"/>
        <v>75494.81</v>
      </c>
    </row>
    <row r="33" spans="1:61">
      <c r="A33" s="51">
        <v>1</v>
      </c>
      <c r="B33" s="55" t="s">
        <v>27</v>
      </c>
      <c r="C33" s="29">
        <v>0</v>
      </c>
      <c r="D33" s="119">
        <v>0</v>
      </c>
      <c r="E33" s="29">
        <v>0</v>
      </c>
      <c r="F33" s="119">
        <v>0</v>
      </c>
      <c r="G33" s="29">
        <v>0</v>
      </c>
      <c r="H33" s="119">
        <v>0</v>
      </c>
      <c r="I33" s="29">
        <v>0</v>
      </c>
      <c r="J33" s="119">
        <v>0</v>
      </c>
      <c r="K33" s="29">
        <v>0</v>
      </c>
      <c r="L33" s="119">
        <v>0</v>
      </c>
      <c r="M33" s="29">
        <v>0</v>
      </c>
      <c r="N33" s="119">
        <v>0</v>
      </c>
      <c r="O33" s="29">
        <v>0</v>
      </c>
      <c r="P33" s="119">
        <v>0</v>
      </c>
      <c r="Q33" s="29">
        <v>0</v>
      </c>
      <c r="R33" s="119">
        <v>0</v>
      </c>
      <c r="S33" s="29">
        <v>0</v>
      </c>
      <c r="T33" s="119">
        <v>0</v>
      </c>
      <c r="U33" s="29">
        <v>0</v>
      </c>
      <c r="V33" s="119">
        <v>0</v>
      </c>
      <c r="W33" s="29">
        <v>0</v>
      </c>
      <c r="X33" s="119">
        <v>0</v>
      </c>
      <c r="Y33" s="29">
        <v>0</v>
      </c>
      <c r="Z33" s="119">
        <v>0</v>
      </c>
      <c r="AA33" s="29">
        <f t="shared" si="1"/>
        <v>0</v>
      </c>
      <c r="AB33" s="119">
        <f t="shared" si="1"/>
        <v>0</v>
      </c>
      <c r="AC33" s="29">
        <f t="shared" si="1"/>
        <v>0</v>
      </c>
      <c r="AD33" s="119">
        <f t="shared" si="1"/>
        <v>0</v>
      </c>
      <c r="BF33"/>
      <c r="BG33"/>
      <c r="BH33"/>
      <c r="BI33"/>
    </row>
    <row r="34" spans="1:61" s="16" customFormat="1" ht="14.25" customHeight="1">
      <c r="A34" s="643" t="s">
        <v>137</v>
      </c>
      <c r="B34" s="617"/>
      <c r="C34" s="145">
        <f>C33</f>
        <v>0</v>
      </c>
      <c r="D34" s="146">
        <f t="shared" ref="D34:Z34" si="5">D33</f>
        <v>0</v>
      </c>
      <c r="E34" s="145">
        <f t="shared" si="5"/>
        <v>0</v>
      </c>
      <c r="F34" s="146">
        <f t="shared" si="5"/>
        <v>0</v>
      </c>
      <c r="G34" s="145">
        <f t="shared" si="5"/>
        <v>0</v>
      </c>
      <c r="H34" s="146">
        <f t="shared" si="5"/>
        <v>0</v>
      </c>
      <c r="I34" s="145">
        <f t="shared" si="5"/>
        <v>0</v>
      </c>
      <c r="J34" s="146">
        <f t="shared" si="5"/>
        <v>0</v>
      </c>
      <c r="K34" s="145">
        <f t="shared" si="5"/>
        <v>0</v>
      </c>
      <c r="L34" s="146">
        <f t="shared" si="5"/>
        <v>0</v>
      </c>
      <c r="M34" s="145">
        <f t="shared" si="5"/>
        <v>0</v>
      </c>
      <c r="N34" s="146">
        <f t="shared" si="5"/>
        <v>0</v>
      </c>
      <c r="O34" s="145">
        <f t="shared" si="5"/>
        <v>0</v>
      </c>
      <c r="P34" s="146">
        <f t="shared" si="5"/>
        <v>0</v>
      </c>
      <c r="Q34" s="145">
        <f t="shared" si="5"/>
        <v>0</v>
      </c>
      <c r="R34" s="146">
        <f t="shared" si="5"/>
        <v>0</v>
      </c>
      <c r="S34" s="145">
        <f t="shared" si="5"/>
        <v>0</v>
      </c>
      <c r="T34" s="146">
        <f t="shared" si="5"/>
        <v>0</v>
      </c>
      <c r="U34" s="145">
        <f t="shared" si="5"/>
        <v>0</v>
      </c>
      <c r="V34" s="146">
        <f t="shared" si="5"/>
        <v>0</v>
      </c>
      <c r="W34" s="145">
        <f t="shared" si="5"/>
        <v>0</v>
      </c>
      <c r="X34" s="146">
        <f t="shared" si="5"/>
        <v>0</v>
      </c>
      <c r="Y34" s="145">
        <f t="shared" si="5"/>
        <v>0</v>
      </c>
      <c r="Z34" s="146">
        <f t="shared" si="5"/>
        <v>0</v>
      </c>
      <c r="AA34" s="145">
        <f t="shared" si="1"/>
        <v>0</v>
      </c>
      <c r="AB34" s="146">
        <f t="shared" si="1"/>
        <v>0</v>
      </c>
      <c r="AC34" s="145">
        <f t="shared" si="1"/>
        <v>0</v>
      </c>
      <c r="AD34" s="146">
        <f t="shared" si="1"/>
        <v>0</v>
      </c>
    </row>
    <row r="35" spans="1:61">
      <c r="A35" s="54">
        <v>1</v>
      </c>
      <c r="B35" s="54" t="s">
        <v>28</v>
      </c>
      <c r="C35" s="29">
        <v>112</v>
      </c>
      <c r="D35" s="119">
        <v>281.37</v>
      </c>
      <c r="E35" s="29">
        <v>112</v>
      </c>
      <c r="F35" s="119">
        <v>281.37</v>
      </c>
      <c r="G35" s="29">
        <v>5967</v>
      </c>
      <c r="H35" s="119">
        <v>13183.93</v>
      </c>
      <c r="I35" s="29">
        <v>5967</v>
      </c>
      <c r="J35" s="119">
        <v>12883.93</v>
      </c>
      <c r="K35" s="29">
        <v>0</v>
      </c>
      <c r="L35" s="119">
        <v>0</v>
      </c>
      <c r="M35" s="29">
        <v>0</v>
      </c>
      <c r="N35" s="119">
        <v>0</v>
      </c>
      <c r="O35" s="29">
        <v>3427</v>
      </c>
      <c r="P35" s="119">
        <v>6935.68</v>
      </c>
      <c r="Q35" s="29">
        <v>3509</v>
      </c>
      <c r="R35" s="119">
        <v>7036.93</v>
      </c>
      <c r="S35" s="29">
        <v>82</v>
      </c>
      <c r="T35" s="119">
        <v>101</v>
      </c>
      <c r="U35" s="29">
        <v>0</v>
      </c>
      <c r="V35" s="119">
        <v>0</v>
      </c>
      <c r="W35" s="29">
        <v>0</v>
      </c>
      <c r="X35" s="119">
        <v>0</v>
      </c>
      <c r="Y35" s="29">
        <v>0</v>
      </c>
      <c r="Z35" s="119">
        <v>0</v>
      </c>
      <c r="AA35" s="29">
        <f t="shared" si="1"/>
        <v>9588</v>
      </c>
      <c r="AB35" s="119">
        <f t="shared" si="1"/>
        <v>20501.980000000003</v>
      </c>
      <c r="AC35" s="29">
        <f t="shared" si="1"/>
        <v>9588</v>
      </c>
      <c r="AD35" s="119">
        <f t="shared" si="1"/>
        <v>20202.230000000003</v>
      </c>
      <c r="BF35"/>
      <c r="BG35"/>
      <c r="BH35"/>
      <c r="BI35"/>
    </row>
    <row r="36" spans="1:61" s="16" customFormat="1" ht="17.25" customHeight="1">
      <c r="A36" s="614" t="s">
        <v>275</v>
      </c>
      <c r="B36" s="615"/>
      <c r="C36" s="145">
        <f>C35</f>
        <v>112</v>
      </c>
      <c r="D36" s="146">
        <f t="shared" ref="D36:Z36" si="6">D35</f>
        <v>281.37</v>
      </c>
      <c r="E36" s="145">
        <f t="shared" si="6"/>
        <v>112</v>
      </c>
      <c r="F36" s="146">
        <f t="shared" si="6"/>
        <v>281.37</v>
      </c>
      <c r="G36" s="145">
        <f t="shared" si="6"/>
        <v>5967</v>
      </c>
      <c r="H36" s="146">
        <f t="shared" si="6"/>
        <v>13183.93</v>
      </c>
      <c r="I36" s="145">
        <f t="shared" si="6"/>
        <v>5967</v>
      </c>
      <c r="J36" s="146">
        <f t="shared" si="6"/>
        <v>12883.93</v>
      </c>
      <c r="K36" s="145">
        <f t="shared" si="6"/>
        <v>0</v>
      </c>
      <c r="L36" s="146">
        <f t="shared" si="6"/>
        <v>0</v>
      </c>
      <c r="M36" s="145">
        <f t="shared" si="6"/>
        <v>0</v>
      </c>
      <c r="N36" s="146">
        <f t="shared" si="6"/>
        <v>0</v>
      </c>
      <c r="O36" s="145">
        <f t="shared" si="6"/>
        <v>3427</v>
      </c>
      <c r="P36" s="146">
        <f t="shared" si="6"/>
        <v>6935.68</v>
      </c>
      <c r="Q36" s="145">
        <f t="shared" si="6"/>
        <v>3509</v>
      </c>
      <c r="R36" s="146">
        <f t="shared" si="6"/>
        <v>7036.93</v>
      </c>
      <c r="S36" s="145">
        <f t="shared" si="6"/>
        <v>82</v>
      </c>
      <c r="T36" s="146">
        <f t="shared" si="6"/>
        <v>101</v>
      </c>
      <c r="U36" s="145">
        <f t="shared" si="6"/>
        <v>0</v>
      </c>
      <c r="V36" s="146">
        <f t="shared" si="6"/>
        <v>0</v>
      </c>
      <c r="W36" s="145">
        <f t="shared" si="6"/>
        <v>0</v>
      </c>
      <c r="X36" s="146">
        <f t="shared" si="6"/>
        <v>0</v>
      </c>
      <c r="Y36" s="145">
        <f t="shared" si="6"/>
        <v>0</v>
      </c>
      <c r="Z36" s="146">
        <f t="shared" si="6"/>
        <v>0</v>
      </c>
      <c r="AA36" s="145">
        <f t="shared" si="1"/>
        <v>9588</v>
      </c>
      <c r="AB36" s="146">
        <f t="shared" si="1"/>
        <v>20501.980000000003</v>
      </c>
      <c r="AC36" s="145">
        <f t="shared" si="1"/>
        <v>9588</v>
      </c>
      <c r="AD36" s="146">
        <f t="shared" si="1"/>
        <v>20202.230000000003</v>
      </c>
    </row>
    <row r="37" spans="1:61" s="16" customFormat="1" ht="27.75" customHeight="1">
      <c r="A37" s="608" t="s">
        <v>119</v>
      </c>
      <c r="B37" s="616"/>
      <c r="C37" s="179">
        <f>C23+C32+C34+C36</f>
        <v>532</v>
      </c>
      <c r="D37" s="180">
        <f t="shared" ref="D37:Z37" si="7">D23+D32+D34+D36</f>
        <v>1325.15</v>
      </c>
      <c r="E37" s="179">
        <f t="shared" si="7"/>
        <v>1817</v>
      </c>
      <c r="F37" s="180">
        <f t="shared" si="7"/>
        <v>3072.45</v>
      </c>
      <c r="G37" s="179">
        <f t="shared" si="7"/>
        <v>13254</v>
      </c>
      <c r="H37" s="180">
        <f t="shared" si="7"/>
        <v>67241.34</v>
      </c>
      <c r="I37" s="179">
        <f t="shared" si="7"/>
        <v>21145</v>
      </c>
      <c r="J37" s="180">
        <f t="shared" si="7"/>
        <v>116185.48000000001</v>
      </c>
      <c r="K37" s="179">
        <f t="shared" si="7"/>
        <v>17</v>
      </c>
      <c r="L37" s="180">
        <f t="shared" si="7"/>
        <v>141.27000000000001</v>
      </c>
      <c r="M37" s="179">
        <f t="shared" si="7"/>
        <v>140</v>
      </c>
      <c r="N37" s="180">
        <f t="shared" si="7"/>
        <v>497.92</v>
      </c>
      <c r="O37" s="179">
        <f t="shared" si="7"/>
        <v>4931</v>
      </c>
      <c r="P37" s="180">
        <f t="shared" si="7"/>
        <v>16042.65</v>
      </c>
      <c r="Q37" s="179">
        <f t="shared" si="7"/>
        <v>8579</v>
      </c>
      <c r="R37" s="180">
        <f t="shared" si="7"/>
        <v>61861.939999999995</v>
      </c>
      <c r="S37" s="179">
        <f t="shared" si="7"/>
        <v>83</v>
      </c>
      <c r="T37" s="180">
        <f t="shared" si="7"/>
        <v>104.86</v>
      </c>
      <c r="U37" s="179">
        <f t="shared" si="7"/>
        <v>2</v>
      </c>
      <c r="V37" s="180">
        <f t="shared" si="7"/>
        <v>5.6</v>
      </c>
      <c r="W37" s="179">
        <f t="shared" si="7"/>
        <v>0</v>
      </c>
      <c r="X37" s="180">
        <f t="shared" si="7"/>
        <v>0</v>
      </c>
      <c r="Y37" s="179">
        <f t="shared" si="7"/>
        <v>7</v>
      </c>
      <c r="Z37" s="180">
        <f t="shared" si="7"/>
        <v>20.98</v>
      </c>
      <c r="AA37" s="157">
        <f t="shared" si="1"/>
        <v>18817</v>
      </c>
      <c r="AB37" s="158">
        <f t="shared" si="1"/>
        <v>84855.26999999999</v>
      </c>
      <c r="AC37" s="157">
        <f t="shared" si="1"/>
        <v>31690</v>
      </c>
      <c r="AD37" s="158">
        <f t="shared" si="1"/>
        <v>181644.37000000002</v>
      </c>
    </row>
    <row r="42" spans="1:61" ht="26.25" customHeight="1"/>
    <row r="74" ht="15" customHeight="1"/>
  </sheetData>
  <mergeCells count="31">
    <mergeCell ref="A37:B37"/>
    <mergeCell ref="A23:B23"/>
    <mergeCell ref="A32:B32"/>
    <mergeCell ref="A34:B34"/>
    <mergeCell ref="A36:B36"/>
    <mergeCell ref="W4:Z4"/>
    <mergeCell ref="AA4:AD4"/>
    <mergeCell ref="B4:B6"/>
    <mergeCell ref="A1:AD1"/>
    <mergeCell ref="A2:AD2"/>
    <mergeCell ref="A4:A6"/>
    <mergeCell ref="C4:F4"/>
    <mergeCell ref="G4:J4"/>
    <mergeCell ref="K4:N4"/>
    <mergeCell ref="A3:AD3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</mergeCells>
  <printOptions gridLines="1"/>
  <pageMargins left="0.25" right="0.25" top="0.75" bottom="0.75" header="0.3" footer="0.3"/>
  <pageSetup paperSize="9" scale="63" orientation="landscape" r:id="rId1"/>
  <ignoredErrors>
    <ignoredError sqref="C38:AE39 AE32:AE37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sqref="A1:F36"/>
    </sheetView>
  </sheetViews>
  <sheetFormatPr defaultRowHeight="15"/>
  <cols>
    <col min="1" max="1" width="7.42578125" customWidth="1"/>
    <col min="2" max="2" width="10.85546875" customWidth="1"/>
    <col min="3" max="3" width="14.140625" customWidth="1"/>
    <col min="4" max="4" width="16.7109375" style="23" customWidth="1"/>
    <col min="5" max="5" width="11.28515625" customWidth="1"/>
    <col min="6" max="6" width="17.85546875" style="23" customWidth="1"/>
    <col min="9" max="9" width="10.5703125" customWidth="1"/>
  </cols>
  <sheetData>
    <row r="1" spans="1:6" s="15" customFormat="1" ht="15.75">
      <c r="A1" s="563">
        <v>31</v>
      </c>
      <c r="B1" s="563"/>
      <c r="C1" s="563"/>
      <c r="D1" s="563"/>
      <c r="E1" s="563"/>
      <c r="F1" s="563"/>
    </row>
    <row r="2" spans="1:6" ht="26.25" customHeight="1">
      <c r="A2" s="702" t="s">
        <v>98</v>
      </c>
      <c r="B2" s="702"/>
      <c r="C2" s="702"/>
      <c r="D2" s="702"/>
      <c r="E2" s="702"/>
      <c r="F2" s="702"/>
    </row>
    <row r="3" spans="1:6" ht="22.5" customHeight="1">
      <c r="A3" s="648" t="s">
        <v>496</v>
      </c>
      <c r="B3" s="648"/>
      <c r="C3" s="648"/>
      <c r="D3" s="648"/>
      <c r="E3" s="648"/>
      <c r="F3" s="648"/>
    </row>
    <row r="4" spans="1:6" s="22" customFormat="1" ht="29.25" customHeight="1">
      <c r="A4" s="630" t="s">
        <v>58</v>
      </c>
      <c r="B4" s="630" t="s">
        <v>0</v>
      </c>
      <c r="C4" s="638" t="s">
        <v>303</v>
      </c>
      <c r="D4" s="638"/>
      <c r="E4" s="630" t="s">
        <v>284</v>
      </c>
      <c r="F4" s="630"/>
    </row>
    <row r="5" spans="1:6" ht="15" customHeight="1">
      <c r="A5" s="630"/>
      <c r="B5" s="630"/>
      <c r="C5" s="426" t="s">
        <v>183</v>
      </c>
      <c r="D5" s="432" t="s">
        <v>182</v>
      </c>
      <c r="E5" s="431" t="s">
        <v>183</v>
      </c>
      <c r="F5" s="434" t="s">
        <v>94</v>
      </c>
    </row>
    <row r="6" spans="1:6">
      <c r="A6" s="234">
        <v>1</v>
      </c>
      <c r="B6" s="234" t="s">
        <v>4</v>
      </c>
      <c r="C6" s="270">
        <v>0</v>
      </c>
      <c r="D6" s="271">
        <v>0</v>
      </c>
      <c r="E6" s="270">
        <v>0</v>
      </c>
      <c r="F6" s="271">
        <v>0</v>
      </c>
    </row>
    <row r="7" spans="1:6">
      <c r="A7" s="54">
        <v>2</v>
      </c>
      <c r="B7" s="54" t="s">
        <v>5</v>
      </c>
      <c r="C7" s="29">
        <v>0</v>
      </c>
      <c r="D7" s="119">
        <v>0</v>
      </c>
      <c r="E7" s="29">
        <v>0</v>
      </c>
      <c r="F7" s="119">
        <v>0</v>
      </c>
    </row>
    <row r="8" spans="1:6">
      <c r="A8" s="54">
        <v>3</v>
      </c>
      <c r="B8" s="54" t="s">
        <v>6</v>
      </c>
      <c r="C8" s="29">
        <v>0</v>
      </c>
      <c r="D8" s="119">
        <v>0</v>
      </c>
      <c r="E8" s="29">
        <v>0</v>
      </c>
      <c r="F8" s="119">
        <v>0</v>
      </c>
    </row>
    <row r="9" spans="1:6">
      <c r="A9" s="54">
        <v>4</v>
      </c>
      <c r="B9" s="54" t="s">
        <v>7</v>
      </c>
      <c r="C9" s="29">
        <v>0</v>
      </c>
      <c r="D9" s="119">
        <v>0</v>
      </c>
      <c r="E9" s="29">
        <v>0</v>
      </c>
      <c r="F9" s="119">
        <v>0</v>
      </c>
    </row>
    <row r="10" spans="1:6">
      <c r="A10" s="54">
        <v>5</v>
      </c>
      <c r="B10" s="54" t="s">
        <v>8</v>
      </c>
      <c r="C10" s="29">
        <v>0</v>
      </c>
      <c r="D10" s="119">
        <v>0</v>
      </c>
      <c r="E10" s="29">
        <v>0</v>
      </c>
      <c r="F10" s="119">
        <v>0</v>
      </c>
    </row>
    <row r="11" spans="1:6">
      <c r="A11" s="54">
        <v>6</v>
      </c>
      <c r="B11" s="54" t="s">
        <v>9</v>
      </c>
      <c r="C11" s="29">
        <v>8</v>
      </c>
      <c r="D11" s="119">
        <v>4.2</v>
      </c>
      <c r="E11" s="29">
        <v>197</v>
      </c>
      <c r="F11" s="119">
        <v>27</v>
      </c>
    </row>
    <row r="12" spans="1:6">
      <c r="A12" s="54">
        <v>7</v>
      </c>
      <c r="B12" s="54" t="s">
        <v>11</v>
      </c>
      <c r="C12" s="29">
        <v>0</v>
      </c>
      <c r="D12" s="119">
        <v>0</v>
      </c>
      <c r="E12" s="29">
        <v>1</v>
      </c>
      <c r="F12" s="119">
        <v>95.8</v>
      </c>
    </row>
    <row r="13" spans="1:6">
      <c r="A13" s="54">
        <v>8</v>
      </c>
      <c r="B13" s="54" t="s">
        <v>12</v>
      </c>
      <c r="C13" s="29">
        <v>0</v>
      </c>
      <c r="D13" s="119">
        <v>0</v>
      </c>
      <c r="E13" s="29">
        <v>0</v>
      </c>
      <c r="F13" s="119">
        <v>0</v>
      </c>
    </row>
    <row r="14" spans="1:6">
      <c r="A14" s="54">
        <v>9</v>
      </c>
      <c r="B14" s="54" t="s">
        <v>13</v>
      </c>
      <c r="C14" s="29">
        <v>0</v>
      </c>
      <c r="D14" s="119">
        <v>0</v>
      </c>
      <c r="E14" s="29">
        <v>0</v>
      </c>
      <c r="F14" s="119">
        <v>0</v>
      </c>
    </row>
    <row r="15" spans="1:6">
      <c r="A15" s="54">
        <v>10</v>
      </c>
      <c r="B15" s="54" t="s">
        <v>14</v>
      </c>
      <c r="C15" s="29">
        <v>0</v>
      </c>
      <c r="D15" s="119">
        <v>0</v>
      </c>
      <c r="E15" s="29">
        <v>0</v>
      </c>
      <c r="F15" s="119">
        <v>0</v>
      </c>
    </row>
    <row r="16" spans="1:6">
      <c r="A16" s="54">
        <v>11</v>
      </c>
      <c r="B16" s="54" t="s">
        <v>15</v>
      </c>
      <c r="C16" s="29">
        <v>0</v>
      </c>
      <c r="D16" s="119">
        <v>0</v>
      </c>
      <c r="E16" s="29">
        <v>0</v>
      </c>
      <c r="F16" s="119">
        <v>0</v>
      </c>
    </row>
    <row r="17" spans="1:6">
      <c r="A17" s="54">
        <v>12</v>
      </c>
      <c r="B17" s="54" t="s">
        <v>16</v>
      </c>
      <c r="C17" s="29">
        <v>0</v>
      </c>
      <c r="D17" s="119">
        <v>0</v>
      </c>
      <c r="E17" s="29">
        <v>25</v>
      </c>
      <c r="F17" s="119">
        <v>109.34</v>
      </c>
    </row>
    <row r="18" spans="1:6">
      <c r="A18" s="54">
        <v>13</v>
      </c>
      <c r="B18" s="54" t="s">
        <v>17</v>
      </c>
      <c r="C18" s="29">
        <v>0</v>
      </c>
      <c r="D18" s="119">
        <v>0</v>
      </c>
      <c r="E18" s="29">
        <v>0</v>
      </c>
      <c r="F18" s="119">
        <v>0</v>
      </c>
    </row>
    <row r="19" spans="1:6">
      <c r="A19" s="54">
        <v>14</v>
      </c>
      <c r="B19" s="54" t="s">
        <v>18</v>
      </c>
      <c r="C19" s="29">
        <v>0</v>
      </c>
      <c r="D19" s="119">
        <v>0</v>
      </c>
      <c r="E19" s="29">
        <v>2</v>
      </c>
      <c r="F19" s="119">
        <v>16.100000000000001</v>
      </c>
    </row>
    <row r="20" spans="1:6">
      <c r="A20" s="54">
        <v>15</v>
      </c>
      <c r="B20" s="54" t="s">
        <v>19</v>
      </c>
      <c r="C20" s="29">
        <v>0</v>
      </c>
      <c r="D20" s="119">
        <v>0</v>
      </c>
      <c r="E20" s="29">
        <v>0</v>
      </c>
      <c r="F20" s="119">
        <v>0</v>
      </c>
    </row>
    <row r="21" spans="1:6">
      <c r="A21" s="54">
        <v>16</v>
      </c>
      <c r="B21" s="54" t="s">
        <v>20</v>
      </c>
      <c r="C21" s="29">
        <v>0</v>
      </c>
      <c r="D21" s="119">
        <v>0</v>
      </c>
      <c r="E21" s="29">
        <v>0</v>
      </c>
      <c r="F21" s="119">
        <v>0</v>
      </c>
    </row>
    <row r="22" spans="1:6" s="4" customFormat="1">
      <c r="A22" s="569" t="s">
        <v>135</v>
      </c>
      <c r="B22" s="569"/>
      <c r="C22" s="145">
        <f>SUM(C6:C21)</f>
        <v>8</v>
      </c>
      <c r="D22" s="146">
        <f t="shared" ref="D22:F22" si="0">SUM(D6:D21)</f>
        <v>4.2</v>
      </c>
      <c r="E22" s="145">
        <f t="shared" si="0"/>
        <v>225</v>
      </c>
      <c r="F22" s="146">
        <f t="shared" si="0"/>
        <v>248.23999999999998</v>
      </c>
    </row>
    <row r="23" spans="1:6">
      <c r="A23" s="54">
        <v>1</v>
      </c>
      <c r="B23" s="54" t="s">
        <v>21</v>
      </c>
      <c r="C23" s="29">
        <v>0</v>
      </c>
      <c r="D23" s="119">
        <v>0</v>
      </c>
      <c r="E23" s="29">
        <v>0</v>
      </c>
      <c r="F23" s="119">
        <v>0</v>
      </c>
    </row>
    <row r="24" spans="1:6">
      <c r="A24" s="54">
        <v>2</v>
      </c>
      <c r="B24" s="54" t="s">
        <v>22</v>
      </c>
      <c r="C24" s="29">
        <v>0</v>
      </c>
      <c r="D24" s="119">
        <v>0</v>
      </c>
      <c r="E24" s="29">
        <v>0</v>
      </c>
      <c r="F24" s="119">
        <v>0</v>
      </c>
    </row>
    <row r="25" spans="1:6">
      <c r="A25" s="54">
        <v>3</v>
      </c>
      <c r="B25" s="54" t="s">
        <v>10</v>
      </c>
      <c r="C25" s="29">
        <v>0</v>
      </c>
      <c r="D25" s="119">
        <v>0</v>
      </c>
      <c r="E25" s="29">
        <v>0</v>
      </c>
      <c r="F25" s="119">
        <v>0</v>
      </c>
    </row>
    <row r="26" spans="1:6" ht="16.5" customHeight="1">
      <c r="A26" s="54">
        <v>4</v>
      </c>
      <c r="B26" s="54" t="s">
        <v>23</v>
      </c>
      <c r="C26" s="29">
        <v>0</v>
      </c>
      <c r="D26" s="119">
        <v>0</v>
      </c>
      <c r="E26" s="29">
        <v>0</v>
      </c>
      <c r="F26" s="119">
        <v>0</v>
      </c>
    </row>
    <row r="27" spans="1:6">
      <c r="A27" s="54">
        <v>5</v>
      </c>
      <c r="B27" s="54" t="s">
        <v>24</v>
      </c>
      <c r="C27" s="29">
        <v>0</v>
      </c>
      <c r="D27" s="119">
        <v>0</v>
      </c>
      <c r="E27" s="29">
        <v>0</v>
      </c>
      <c r="F27" s="119">
        <v>0</v>
      </c>
    </row>
    <row r="28" spans="1:6">
      <c r="A28" s="54">
        <v>6</v>
      </c>
      <c r="B28" s="54" t="s">
        <v>25</v>
      </c>
      <c r="C28" s="29">
        <v>0</v>
      </c>
      <c r="D28" s="119">
        <v>0</v>
      </c>
      <c r="E28" s="29">
        <v>0</v>
      </c>
      <c r="F28" s="119">
        <v>0</v>
      </c>
    </row>
    <row r="29" spans="1:6" ht="18" customHeight="1">
      <c r="A29" s="54">
        <v>7</v>
      </c>
      <c r="B29" s="54" t="s">
        <v>26</v>
      </c>
      <c r="C29" s="29">
        <v>0</v>
      </c>
      <c r="D29" s="119">
        <v>0</v>
      </c>
      <c r="E29" s="29">
        <v>0</v>
      </c>
      <c r="F29" s="119">
        <v>0</v>
      </c>
    </row>
    <row r="30" spans="1:6" s="15" customFormat="1">
      <c r="A30" s="54">
        <v>8</v>
      </c>
      <c r="B30" s="54" t="s">
        <v>261</v>
      </c>
      <c r="C30" s="29">
        <v>0</v>
      </c>
      <c r="D30" s="119">
        <v>0</v>
      </c>
      <c r="E30" s="29">
        <v>0</v>
      </c>
      <c r="F30" s="119">
        <v>0</v>
      </c>
    </row>
    <row r="31" spans="1:6" s="4" customFormat="1">
      <c r="A31" s="569" t="s">
        <v>136</v>
      </c>
      <c r="B31" s="569"/>
      <c r="C31" s="145">
        <f>SUM(C23:C30)</f>
        <v>0</v>
      </c>
      <c r="D31" s="146">
        <f>SUM(D23:D30)</f>
        <v>0</v>
      </c>
      <c r="E31" s="145">
        <f>SUM(E23:E30)</f>
        <v>0</v>
      </c>
      <c r="F31" s="146">
        <f>SUM(F23:F30)</f>
        <v>0</v>
      </c>
    </row>
    <row r="32" spans="1:6">
      <c r="A32" s="54">
        <v>1</v>
      </c>
      <c r="B32" s="54" t="s">
        <v>27</v>
      </c>
      <c r="C32" s="29">
        <v>0</v>
      </c>
      <c r="D32" s="119">
        <v>0</v>
      </c>
      <c r="E32" s="29">
        <v>0</v>
      </c>
      <c r="F32" s="119">
        <v>0</v>
      </c>
    </row>
    <row r="33" spans="1:6" s="4" customFormat="1">
      <c r="A33" s="569" t="s">
        <v>137</v>
      </c>
      <c r="B33" s="569"/>
      <c r="C33" s="145">
        <f>C32</f>
        <v>0</v>
      </c>
      <c r="D33" s="146">
        <f t="shared" ref="D33:F33" si="1">D32</f>
        <v>0</v>
      </c>
      <c r="E33" s="145">
        <f t="shared" si="1"/>
        <v>0</v>
      </c>
      <c r="F33" s="146">
        <f t="shared" si="1"/>
        <v>0</v>
      </c>
    </row>
    <row r="34" spans="1:6">
      <c r="A34" s="54">
        <v>1</v>
      </c>
      <c r="B34" s="54" t="s">
        <v>28</v>
      </c>
      <c r="C34" s="29">
        <v>200</v>
      </c>
      <c r="D34" s="119">
        <v>749.04</v>
      </c>
      <c r="E34" s="29">
        <v>200</v>
      </c>
      <c r="F34" s="119">
        <v>749.04</v>
      </c>
    </row>
    <row r="35" spans="1:6" s="4" customFormat="1">
      <c r="A35" s="569" t="s">
        <v>275</v>
      </c>
      <c r="B35" s="569"/>
      <c r="C35" s="145">
        <f>C34</f>
        <v>200</v>
      </c>
      <c r="D35" s="146">
        <f t="shared" ref="D35:F35" si="2">D34</f>
        <v>749.04</v>
      </c>
      <c r="E35" s="145">
        <f t="shared" si="2"/>
        <v>200</v>
      </c>
      <c r="F35" s="146">
        <f t="shared" si="2"/>
        <v>749.04</v>
      </c>
    </row>
    <row r="36" spans="1:6" s="4" customFormat="1">
      <c r="A36" s="569" t="s">
        <v>119</v>
      </c>
      <c r="B36" s="569"/>
      <c r="C36" s="179">
        <f>C22+C31+C33+C35</f>
        <v>208</v>
      </c>
      <c r="D36" s="180">
        <f t="shared" ref="D36:F36" si="3">D22+D31+D33+D35</f>
        <v>753.24</v>
      </c>
      <c r="E36" s="179">
        <f t="shared" si="3"/>
        <v>425</v>
      </c>
      <c r="F36" s="180">
        <f t="shared" si="3"/>
        <v>997.28</v>
      </c>
    </row>
  </sheetData>
  <mergeCells count="12">
    <mergeCell ref="A1:F1"/>
    <mergeCell ref="A35:B35"/>
    <mergeCell ref="A36:B36"/>
    <mergeCell ref="A2:F2"/>
    <mergeCell ref="A3:F3"/>
    <mergeCell ref="A22:B22"/>
    <mergeCell ref="A31:B31"/>
    <mergeCell ref="A33:B33"/>
    <mergeCell ref="C4:D4"/>
    <mergeCell ref="B4:B5"/>
    <mergeCell ref="A4:A5"/>
    <mergeCell ref="E4:F4"/>
  </mergeCells>
  <pageMargins left="0.25" right="0.25" top="0.75" bottom="0.75" header="0.3" footer="0.3"/>
  <pageSetup paperSize="9" scale="12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42"/>
  <sheetViews>
    <sheetView workbookViewId="0">
      <selection sqref="A1:S38"/>
    </sheetView>
  </sheetViews>
  <sheetFormatPr defaultRowHeight="15"/>
  <cols>
    <col min="1" max="1" width="4.85546875" customWidth="1"/>
    <col min="2" max="2" width="11.85546875" customWidth="1"/>
    <col min="3" max="3" width="4.42578125" bestFit="1" customWidth="1"/>
    <col min="4" max="4" width="8.5703125" style="23" bestFit="1" customWidth="1"/>
    <col min="5" max="5" width="5.5703125" bestFit="1" customWidth="1"/>
    <col min="6" max="6" width="8.5703125" style="23" bestFit="1" customWidth="1"/>
    <col min="7" max="7" width="6.85546875" style="470" bestFit="1" customWidth="1"/>
    <col min="8" max="8" width="4.42578125" style="12" bestFit="1" customWidth="1"/>
    <col min="9" max="9" width="8.5703125" style="97" bestFit="1" customWidth="1"/>
    <col min="10" max="10" width="4.85546875" style="12" customWidth="1"/>
    <col min="11" max="11" width="9.28515625" style="97" bestFit="1" customWidth="1"/>
    <col min="12" max="12" width="4.42578125" bestFit="1" customWidth="1"/>
    <col min="13" max="13" width="8.5703125" style="23" bestFit="1" customWidth="1"/>
    <col min="14" max="14" width="4.42578125" style="12" bestFit="1" customWidth="1"/>
    <col min="15" max="15" width="9.28515625" style="97" customWidth="1"/>
    <col min="16" max="16" width="4.42578125" style="12" bestFit="1" customWidth="1"/>
    <col min="17" max="17" width="8.5703125" style="97" bestFit="1" customWidth="1"/>
    <col min="18" max="18" width="4.42578125" bestFit="1" customWidth="1"/>
    <col min="19" max="19" width="8.5703125" style="23" bestFit="1" customWidth="1"/>
  </cols>
  <sheetData>
    <row r="1" spans="1:19" s="15" customFormat="1" ht="15.75">
      <c r="A1" s="706">
        <v>32</v>
      </c>
      <c r="B1" s="706"/>
      <c r="C1" s="706"/>
      <c r="D1" s="663"/>
      <c r="E1" s="706"/>
      <c r="F1" s="663"/>
      <c r="G1" s="706"/>
      <c r="H1" s="706"/>
      <c r="I1" s="706"/>
      <c r="J1" s="706"/>
      <c r="K1" s="663"/>
      <c r="L1" s="706"/>
      <c r="M1" s="706"/>
      <c r="N1" s="706"/>
      <c r="O1" s="706"/>
      <c r="P1" s="706"/>
      <c r="Q1" s="706"/>
      <c r="R1" s="706"/>
      <c r="S1" s="706"/>
    </row>
    <row r="2" spans="1:19" s="12" customFormat="1" ht="19.5">
      <c r="A2" s="590" t="s">
        <v>108</v>
      </c>
      <c r="B2" s="590"/>
      <c r="C2" s="590"/>
      <c r="D2" s="704"/>
      <c r="E2" s="590"/>
      <c r="F2" s="704"/>
      <c r="G2" s="590"/>
      <c r="H2" s="590"/>
      <c r="I2" s="590"/>
      <c r="J2" s="590"/>
      <c r="K2" s="704"/>
      <c r="L2" s="590"/>
      <c r="M2" s="590"/>
      <c r="N2" s="590"/>
      <c r="O2" s="704"/>
      <c r="P2" s="590"/>
      <c r="Q2" s="704"/>
      <c r="R2" s="590"/>
      <c r="S2" s="704"/>
    </row>
    <row r="3" spans="1:19" ht="19.5">
      <c r="A3" s="573" t="s">
        <v>488</v>
      </c>
      <c r="B3" s="573"/>
      <c r="C3" s="573"/>
      <c r="D3" s="705"/>
      <c r="E3" s="573"/>
      <c r="F3" s="705"/>
      <c r="G3" s="573"/>
      <c r="H3" s="573"/>
      <c r="I3" s="573"/>
      <c r="J3" s="573"/>
      <c r="K3" s="705"/>
      <c r="L3" s="573"/>
      <c r="M3" s="573"/>
      <c r="N3" s="573"/>
      <c r="O3" s="705"/>
      <c r="P3" s="573"/>
      <c r="Q3" s="705"/>
      <c r="R3" s="573"/>
      <c r="S3" s="705"/>
    </row>
    <row r="4" spans="1:19" ht="15" customHeight="1">
      <c r="A4" s="631" t="s">
        <v>100</v>
      </c>
      <c r="B4" s="630" t="s">
        <v>101</v>
      </c>
      <c r="C4" s="604" t="s">
        <v>102</v>
      </c>
      <c r="D4" s="703"/>
      <c r="E4" s="604"/>
      <c r="F4" s="703"/>
      <c r="G4" s="604" t="s">
        <v>103</v>
      </c>
      <c r="H4" s="604"/>
      <c r="I4" s="604"/>
      <c r="J4" s="604"/>
      <c r="K4" s="703"/>
      <c r="L4" s="604"/>
      <c r="M4" s="604"/>
      <c r="N4" s="604"/>
      <c r="O4" s="703"/>
      <c r="P4" s="604"/>
      <c r="Q4" s="703"/>
      <c r="R4" s="604"/>
      <c r="S4" s="703"/>
    </row>
    <row r="5" spans="1:19" ht="15" customHeight="1">
      <c r="A5" s="707"/>
      <c r="B5" s="630"/>
      <c r="C5" s="638" t="s">
        <v>104</v>
      </c>
      <c r="D5" s="708"/>
      <c r="E5" s="638" t="s">
        <v>105</v>
      </c>
      <c r="F5" s="708"/>
      <c r="G5" s="709" t="s">
        <v>82</v>
      </c>
      <c r="H5" s="604" t="s">
        <v>104</v>
      </c>
      <c r="I5" s="604"/>
      <c r="J5" s="604"/>
      <c r="K5" s="703"/>
      <c r="L5" s="604"/>
      <c r="M5" s="604"/>
      <c r="N5" s="604" t="s">
        <v>105</v>
      </c>
      <c r="O5" s="703"/>
      <c r="P5" s="604"/>
      <c r="Q5" s="703"/>
      <c r="R5" s="604"/>
      <c r="S5" s="703"/>
    </row>
    <row r="6" spans="1:19">
      <c r="A6" s="707"/>
      <c r="B6" s="630"/>
      <c r="C6" s="638"/>
      <c r="D6" s="708"/>
      <c r="E6" s="638"/>
      <c r="F6" s="708"/>
      <c r="G6" s="710"/>
      <c r="H6" s="604" t="s">
        <v>106</v>
      </c>
      <c r="I6" s="604"/>
      <c r="J6" s="604" t="s">
        <v>107</v>
      </c>
      <c r="K6" s="703"/>
      <c r="L6" s="604" t="s">
        <v>57</v>
      </c>
      <c r="M6" s="604"/>
      <c r="N6" s="604" t="s">
        <v>106</v>
      </c>
      <c r="O6" s="703"/>
      <c r="P6" s="604" t="s">
        <v>107</v>
      </c>
      <c r="Q6" s="703"/>
      <c r="R6" s="604" t="s">
        <v>57</v>
      </c>
      <c r="S6" s="703"/>
    </row>
    <row r="7" spans="1:19">
      <c r="A7" s="632"/>
      <c r="B7" s="630"/>
      <c r="C7" s="25" t="s">
        <v>78</v>
      </c>
      <c r="D7" s="231" t="s">
        <v>94</v>
      </c>
      <c r="E7" s="25" t="s">
        <v>78</v>
      </c>
      <c r="F7" s="232" t="s">
        <v>94</v>
      </c>
      <c r="G7" s="711"/>
      <c r="H7" s="304" t="s">
        <v>78</v>
      </c>
      <c r="I7" s="305" t="s">
        <v>94</v>
      </c>
      <c r="J7" s="304" t="s">
        <v>78</v>
      </c>
      <c r="K7" s="305" t="s">
        <v>94</v>
      </c>
      <c r="L7" s="25" t="s">
        <v>78</v>
      </c>
      <c r="M7" s="233" t="s">
        <v>94</v>
      </c>
      <c r="N7" s="304" t="s">
        <v>78</v>
      </c>
      <c r="O7" s="305" t="s">
        <v>94</v>
      </c>
      <c r="P7" s="304" t="s">
        <v>78</v>
      </c>
      <c r="Q7" s="305" t="s">
        <v>94</v>
      </c>
      <c r="R7" s="25" t="s">
        <v>78</v>
      </c>
      <c r="S7" s="233" t="s">
        <v>94</v>
      </c>
    </row>
    <row r="8" spans="1:19">
      <c r="A8" s="116">
        <f>ROW(A1)</f>
        <v>1</v>
      </c>
      <c r="B8" s="134" t="s">
        <v>4</v>
      </c>
      <c r="C8" s="29">
        <v>0</v>
      </c>
      <c r="D8" s="119">
        <v>0</v>
      </c>
      <c r="E8" s="29">
        <v>0</v>
      </c>
      <c r="F8" s="119">
        <v>0</v>
      </c>
      <c r="G8" s="522">
        <v>0</v>
      </c>
      <c r="H8" s="174">
        <v>0</v>
      </c>
      <c r="I8" s="119">
        <v>0</v>
      </c>
      <c r="J8" s="174">
        <v>0</v>
      </c>
      <c r="K8" s="119">
        <v>0</v>
      </c>
      <c r="L8" s="174">
        <f>H8+J8</f>
        <v>0</v>
      </c>
      <c r="M8" s="119">
        <f>I8+K8</f>
        <v>0</v>
      </c>
      <c r="N8" s="29">
        <v>0</v>
      </c>
      <c r="O8" s="119">
        <v>0</v>
      </c>
      <c r="P8" s="29">
        <v>0</v>
      </c>
      <c r="Q8" s="119">
        <v>0</v>
      </c>
      <c r="R8" s="29">
        <f>N8+P8</f>
        <v>0</v>
      </c>
      <c r="S8" s="119">
        <f>O8+Q8</f>
        <v>0</v>
      </c>
    </row>
    <row r="9" spans="1:19">
      <c r="A9" s="116">
        <f t="shared" ref="A9:A23" si="0">ROW(A2)</f>
        <v>2</v>
      </c>
      <c r="B9" s="55" t="s">
        <v>5</v>
      </c>
      <c r="C9" s="29">
        <v>0</v>
      </c>
      <c r="D9" s="119">
        <v>0</v>
      </c>
      <c r="E9" s="29">
        <v>0</v>
      </c>
      <c r="F9" s="119">
        <v>0</v>
      </c>
      <c r="G9" s="522">
        <v>10</v>
      </c>
      <c r="H9" s="29">
        <v>0</v>
      </c>
      <c r="I9" s="119">
        <v>0</v>
      </c>
      <c r="J9" s="29">
        <v>0</v>
      </c>
      <c r="K9" s="119">
        <v>0</v>
      </c>
      <c r="L9" s="174">
        <f t="shared" ref="L9:L38" si="1">H9+J9</f>
        <v>0</v>
      </c>
      <c r="M9" s="119">
        <f t="shared" ref="M9:M38" si="2">I9+K9</f>
        <v>0</v>
      </c>
      <c r="N9" s="29">
        <v>0</v>
      </c>
      <c r="O9" s="119">
        <v>0</v>
      </c>
      <c r="P9" s="29">
        <v>0</v>
      </c>
      <c r="Q9" s="119">
        <v>0</v>
      </c>
      <c r="R9" s="29">
        <f t="shared" ref="R9:R38" si="3">N9+P9</f>
        <v>0</v>
      </c>
      <c r="S9" s="119">
        <f t="shared" ref="S9:S38" si="4">O9+Q9</f>
        <v>0</v>
      </c>
    </row>
    <row r="10" spans="1:19">
      <c r="A10" s="116">
        <f t="shared" si="0"/>
        <v>3</v>
      </c>
      <c r="B10" s="55" t="s">
        <v>6</v>
      </c>
      <c r="C10" s="29">
        <v>0</v>
      </c>
      <c r="D10" s="119">
        <v>0</v>
      </c>
      <c r="E10" s="29">
        <v>0</v>
      </c>
      <c r="F10" s="119">
        <v>0</v>
      </c>
      <c r="G10" s="522">
        <v>0</v>
      </c>
      <c r="H10" s="29">
        <v>0</v>
      </c>
      <c r="I10" s="119">
        <v>0</v>
      </c>
      <c r="J10" s="29">
        <v>0</v>
      </c>
      <c r="K10" s="119">
        <v>0</v>
      </c>
      <c r="L10" s="174">
        <f t="shared" si="1"/>
        <v>0</v>
      </c>
      <c r="M10" s="119">
        <f t="shared" si="2"/>
        <v>0</v>
      </c>
      <c r="N10" s="29">
        <v>0</v>
      </c>
      <c r="O10" s="119">
        <v>0</v>
      </c>
      <c r="P10" s="29">
        <v>0</v>
      </c>
      <c r="Q10" s="119">
        <v>0</v>
      </c>
      <c r="R10" s="29">
        <f t="shared" si="3"/>
        <v>0</v>
      </c>
      <c r="S10" s="119">
        <f t="shared" si="4"/>
        <v>0</v>
      </c>
    </row>
    <row r="11" spans="1:19">
      <c r="A11" s="116">
        <f t="shared" si="0"/>
        <v>4</v>
      </c>
      <c r="B11" s="55" t="s">
        <v>7</v>
      </c>
      <c r="C11" s="29">
        <v>0</v>
      </c>
      <c r="D11" s="119">
        <v>0</v>
      </c>
      <c r="E11" s="29">
        <v>0</v>
      </c>
      <c r="F11" s="119">
        <v>0</v>
      </c>
      <c r="G11" s="522">
        <v>0</v>
      </c>
      <c r="H11" s="29">
        <v>0</v>
      </c>
      <c r="I11" s="119">
        <v>0</v>
      </c>
      <c r="J11" s="29">
        <v>0</v>
      </c>
      <c r="K11" s="119">
        <v>0</v>
      </c>
      <c r="L11" s="174">
        <f t="shared" si="1"/>
        <v>0</v>
      </c>
      <c r="M11" s="119">
        <f t="shared" si="2"/>
        <v>0</v>
      </c>
      <c r="N11" s="29">
        <v>0</v>
      </c>
      <c r="O11" s="119">
        <v>0</v>
      </c>
      <c r="P11" s="29">
        <v>0</v>
      </c>
      <c r="Q11" s="119">
        <v>0</v>
      </c>
      <c r="R11" s="29">
        <f t="shared" si="3"/>
        <v>0</v>
      </c>
      <c r="S11" s="119">
        <f t="shared" si="4"/>
        <v>0</v>
      </c>
    </row>
    <row r="12" spans="1:19">
      <c r="A12" s="116">
        <f t="shared" si="0"/>
        <v>5</v>
      </c>
      <c r="B12" s="55" t="s">
        <v>8</v>
      </c>
      <c r="C12" s="29">
        <v>5</v>
      </c>
      <c r="D12" s="119">
        <v>0.14000000000000001</v>
      </c>
      <c r="E12" s="29">
        <v>42</v>
      </c>
      <c r="F12" s="119">
        <v>8.6199999999999992</v>
      </c>
      <c r="G12" s="522">
        <v>0</v>
      </c>
      <c r="H12" s="29">
        <v>0</v>
      </c>
      <c r="I12" s="119">
        <v>0</v>
      </c>
      <c r="J12" s="29">
        <v>2</v>
      </c>
      <c r="K12" s="119">
        <v>9</v>
      </c>
      <c r="L12" s="174">
        <f t="shared" si="1"/>
        <v>2</v>
      </c>
      <c r="M12" s="119">
        <f t="shared" si="2"/>
        <v>9</v>
      </c>
      <c r="N12" s="29">
        <v>0</v>
      </c>
      <c r="O12" s="119">
        <v>0</v>
      </c>
      <c r="P12" s="29">
        <v>3</v>
      </c>
      <c r="Q12" s="119">
        <v>12.57</v>
      </c>
      <c r="R12" s="29">
        <f t="shared" si="3"/>
        <v>3</v>
      </c>
      <c r="S12" s="119">
        <f t="shared" si="4"/>
        <v>12.57</v>
      </c>
    </row>
    <row r="13" spans="1:19">
      <c r="A13" s="116">
        <f t="shared" si="0"/>
        <v>6</v>
      </c>
      <c r="B13" s="55" t="s">
        <v>9</v>
      </c>
      <c r="C13" s="29">
        <v>0</v>
      </c>
      <c r="D13" s="119">
        <v>0</v>
      </c>
      <c r="E13" s="29">
        <v>0</v>
      </c>
      <c r="F13" s="119">
        <v>0</v>
      </c>
      <c r="G13" s="522">
        <v>0</v>
      </c>
      <c r="H13" s="29">
        <v>0</v>
      </c>
      <c r="I13" s="119">
        <v>0</v>
      </c>
      <c r="J13" s="29">
        <v>0</v>
      </c>
      <c r="K13" s="119">
        <v>0</v>
      </c>
      <c r="L13" s="174">
        <f t="shared" si="1"/>
        <v>0</v>
      </c>
      <c r="M13" s="119">
        <f t="shared" si="2"/>
        <v>0</v>
      </c>
      <c r="N13" s="29">
        <v>0</v>
      </c>
      <c r="O13" s="119">
        <v>0</v>
      </c>
      <c r="P13" s="29">
        <v>4</v>
      </c>
      <c r="Q13" s="119">
        <v>3.98</v>
      </c>
      <c r="R13" s="29">
        <f t="shared" si="3"/>
        <v>4</v>
      </c>
      <c r="S13" s="119">
        <f t="shared" si="4"/>
        <v>3.98</v>
      </c>
    </row>
    <row r="14" spans="1:19">
      <c r="A14" s="116">
        <f t="shared" si="0"/>
        <v>7</v>
      </c>
      <c r="B14" s="55" t="s">
        <v>11</v>
      </c>
      <c r="C14" s="29">
        <v>0</v>
      </c>
      <c r="D14" s="119">
        <v>0</v>
      </c>
      <c r="E14" s="29">
        <v>0</v>
      </c>
      <c r="F14" s="119">
        <v>0</v>
      </c>
      <c r="G14" s="522">
        <v>0</v>
      </c>
      <c r="H14" s="29">
        <v>0</v>
      </c>
      <c r="I14" s="119">
        <v>0</v>
      </c>
      <c r="J14" s="29">
        <v>0</v>
      </c>
      <c r="K14" s="119">
        <v>0</v>
      </c>
      <c r="L14" s="174">
        <f t="shared" si="1"/>
        <v>0</v>
      </c>
      <c r="M14" s="119">
        <f t="shared" si="2"/>
        <v>0</v>
      </c>
      <c r="N14" s="29">
        <v>0</v>
      </c>
      <c r="O14" s="119">
        <v>0</v>
      </c>
      <c r="P14" s="29">
        <v>0</v>
      </c>
      <c r="Q14" s="119">
        <v>0</v>
      </c>
      <c r="R14" s="29">
        <f t="shared" si="3"/>
        <v>0</v>
      </c>
      <c r="S14" s="119">
        <f t="shared" si="4"/>
        <v>0</v>
      </c>
    </row>
    <row r="15" spans="1:19">
      <c r="A15" s="116">
        <f t="shared" si="0"/>
        <v>8</v>
      </c>
      <c r="B15" s="55" t="s">
        <v>12</v>
      </c>
      <c r="C15" s="29">
        <v>0</v>
      </c>
      <c r="D15" s="119">
        <v>0</v>
      </c>
      <c r="E15" s="29">
        <v>0</v>
      </c>
      <c r="F15" s="119">
        <v>0</v>
      </c>
      <c r="G15" s="522">
        <v>0</v>
      </c>
      <c r="H15" s="29">
        <v>0</v>
      </c>
      <c r="I15" s="119">
        <v>0</v>
      </c>
      <c r="J15" s="29">
        <v>0</v>
      </c>
      <c r="K15" s="119">
        <v>0</v>
      </c>
      <c r="L15" s="174">
        <f t="shared" si="1"/>
        <v>0</v>
      </c>
      <c r="M15" s="119">
        <f t="shared" si="2"/>
        <v>0</v>
      </c>
      <c r="N15" s="29">
        <v>0</v>
      </c>
      <c r="O15" s="119">
        <v>0</v>
      </c>
      <c r="P15" s="29">
        <v>0</v>
      </c>
      <c r="Q15" s="119">
        <v>0</v>
      </c>
      <c r="R15" s="29">
        <f t="shared" si="3"/>
        <v>0</v>
      </c>
      <c r="S15" s="119">
        <f t="shared" si="4"/>
        <v>0</v>
      </c>
    </row>
    <row r="16" spans="1:19">
      <c r="A16" s="116">
        <f t="shared" si="0"/>
        <v>9</v>
      </c>
      <c r="B16" s="55" t="s">
        <v>13</v>
      </c>
      <c r="C16" s="29">
        <v>0</v>
      </c>
      <c r="D16" s="119">
        <v>0</v>
      </c>
      <c r="E16" s="29">
        <v>0</v>
      </c>
      <c r="F16" s="119">
        <v>0</v>
      </c>
      <c r="G16" s="522">
        <v>0</v>
      </c>
      <c r="H16" s="29">
        <v>0</v>
      </c>
      <c r="I16" s="119">
        <v>0</v>
      </c>
      <c r="J16" s="29">
        <v>0</v>
      </c>
      <c r="K16" s="119">
        <v>0</v>
      </c>
      <c r="L16" s="174">
        <f t="shared" si="1"/>
        <v>0</v>
      </c>
      <c r="M16" s="119">
        <f t="shared" si="2"/>
        <v>0</v>
      </c>
      <c r="N16" s="29">
        <v>0</v>
      </c>
      <c r="O16" s="119">
        <v>0</v>
      </c>
      <c r="P16" s="29">
        <v>0</v>
      </c>
      <c r="Q16" s="119">
        <v>0</v>
      </c>
      <c r="R16" s="29">
        <f t="shared" si="3"/>
        <v>0</v>
      </c>
      <c r="S16" s="119">
        <f t="shared" si="4"/>
        <v>0</v>
      </c>
    </row>
    <row r="17" spans="1:21">
      <c r="A17" s="116">
        <f t="shared" si="0"/>
        <v>10</v>
      </c>
      <c r="B17" s="55" t="s">
        <v>14</v>
      </c>
      <c r="C17" s="29">
        <v>0</v>
      </c>
      <c r="D17" s="119">
        <v>0</v>
      </c>
      <c r="E17" s="29">
        <v>170</v>
      </c>
      <c r="F17" s="119">
        <v>0.63</v>
      </c>
      <c r="G17" s="522">
        <v>50</v>
      </c>
      <c r="H17" s="29">
        <v>9</v>
      </c>
      <c r="I17" s="119">
        <v>6.68</v>
      </c>
      <c r="J17" s="29">
        <v>0</v>
      </c>
      <c r="K17" s="119">
        <v>0</v>
      </c>
      <c r="L17" s="174">
        <f t="shared" si="1"/>
        <v>9</v>
      </c>
      <c r="M17" s="119">
        <f t="shared" si="2"/>
        <v>6.68</v>
      </c>
      <c r="N17" s="29">
        <v>63</v>
      </c>
      <c r="O17" s="29">
        <v>55.38</v>
      </c>
      <c r="P17" s="29">
        <v>0</v>
      </c>
      <c r="Q17" s="119">
        <v>0</v>
      </c>
      <c r="R17" s="29">
        <f t="shared" si="3"/>
        <v>63</v>
      </c>
      <c r="S17" s="119">
        <f t="shared" si="4"/>
        <v>55.38</v>
      </c>
    </row>
    <row r="18" spans="1:21">
      <c r="A18" s="116">
        <f t="shared" si="0"/>
        <v>11</v>
      </c>
      <c r="B18" s="55" t="s">
        <v>15</v>
      </c>
      <c r="C18" s="29">
        <v>0</v>
      </c>
      <c r="D18" s="119">
        <v>0</v>
      </c>
      <c r="E18" s="29">
        <v>0</v>
      </c>
      <c r="F18" s="119">
        <v>0</v>
      </c>
      <c r="G18" s="522">
        <v>0</v>
      </c>
      <c r="H18" s="29">
        <v>0</v>
      </c>
      <c r="I18" s="119">
        <v>0</v>
      </c>
      <c r="J18" s="29">
        <v>0</v>
      </c>
      <c r="K18" s="119">
        <v>0</v>
      </c>
      <c r="L18" s="174">
        <f t="shared" si="1"/>
        <v>0</v>
      </c>
      <c r="M18" s="119">
        <f t="shared" si="2"/>
        <v>0</v>
      </c>
      <c r="N18" s="29">
        <v>0</v>
      </c>
      <c r="O18" s="119">
        <v>0</v>
      </c>
      <c r="P18" s="29">
        <v>0</v>
      </c>
      <c r="Q18" s="119">
        <v>0</v>
      </c>
      <c r="R18" s="29">
        <f t="shared" si="3"/>
        <v>0</v>
      </c>
      <c r="S18" s="119">
        <f t="shared" si="4"/>
        <v>0</v>
      </c>
    </row>
    <row r="19" spans="1:21">
      <c r="A19" s="116">
        <f t="shared" si="0"/>
        <v>12</v>
      </c>
      <c r="B19" s="55" t="s">
        <v>16</v>
      </c>
      <c r="C19" s="29">
        <v>0</v>
      </c>
      <c r="D19" s="119">
        <v>0</v>
      </c>
      <c r="E19" s="29">
        <v>1440</v>
      </c>
      <c r="F19" s="119">
        <v>84.47</v>
      </c>
      <c r="G19" s="522">
        <v>60</v>
      </c>
      <c r="H19" s="29">
        <v>0</v>
      </c>
      <c r="I19" s="119">
        <v>0</v>
      </c>
      <c r="J19" s="29">
        <v>1</v>
      </c>
      <c r="K19" s="119">
        <v>2</v>
      </c>
      <c r="L19" s="174">
        <f t="shared" si="1"/>
        <v>1</v>
      </c>
      <c r="M19" s="119">
        <f t="shared" si="2"/>
        <v>2</v>
      </c>
      <c r="N19" s="29">
        <v>3</v>
      </c>
      <c r="O19" s="119">
        <v>2.19</v>
      </c>
      <c r="P19" s="29">
        <v>18</v>
      </c>
      <c r="Q19" s="119">
        <v>12.61</v>
      </c>
      <c r="R19" s="29">
        <f t="shared" si="3"/>
        <v>21</v>
      </c>
      <c r="S19" s="119">
        <f t="shared" si="4"/>
        <v>14.799999999999999</v>
      </c>
    </row>
    <row r="20" spans="1:21">
      <c r="A20" s="116">
        <f t="shared" si="0"/>
        <v>13</v>
      </c>
      <c r="B20" s="55" t="s">
        <v>17</v>
      </c>
      <c r="C20" s="29">
        <v>0</v>
      </c>
      <c r="D20" s="119">
        <v>0</v>
      </c>
      <c r="E20" s="29">
        <v>0</v>
      </c>
      <c r="F20" s="119">
        <v>0</v>
      </c>
      <c r="G20" s="522">
        <v>10</v>
      </c>
      <c r="H20" s="29">
        <v>1</v>
      </c>
      <c r="I20" s="119">
        <v>3.28</v>
      </c>
      <c r="J20" s="29">
        <v>0</v>
      </c>
      <c r="K20" s="119">
        <v>0</v>
      </c>
      <c r="L20" s="174">
        <f t="shared" si="1"/>
        <v>1</v>
      </c>
      <c r="M20" s="119">
        <f t="shared" si="2"/>
        <v>3.28</v>
      </c>
      <c r="N20" s="29">
        <v>6</v>
      </c>
      <c r="O20" s="119">
        <v>13.8</v>
      </c>
      <c r="P20" s="29">
        <v>8</v>
      </c>
      <c r="Q20" s="119">
        <v>21.66</v>
      </c>
      <c r="R20" s="29">
        <f t="shared" si="3"/>
        <v>14</v>
      </c>
      <c r="S20" s="119">
        <f t="shared" si="4"/>
        <v>35.46</v>
      </c>
    </row>
    <row r="21" spans="1:21">
      <c r="A21" s="116">
        <f t="shared" si="0"/>
        <v>14</v>
      </c>
      <c r="B21" s="55" t="s">
        <v>18</v>
      </c>
      <c r="C21" s="29">
        <v>42</v>
      </c>
      <c r="D21" s="119">
        <v>15.24</v>
      </c>
      <c r="E21" s="29">
        <v>128</v>
      </c>
      <c r="F21" s="119">
        <v>60.42</v>
      </c>
      <c r="G21" s="522">
        <v>20</v>
      </c>
      <c r="H21" s="29">
        <v>11</v>
      </c>
      <c r="I21" s="29">
        <v>10.69</v>
      </c>
      <c r="J21" s="29">
        <v>0</v>
      </c>
      <c r="K21" s="119">
        <v>0</v>
      </c>
      <c r="L21" s="174">
        <f t="shared" si="1"/>
        <v>11</v>
      </c>
      <c r="M21" s="119">
        <f t="shared" si="2"/>
        <v>10.69</v>
      </c>
      <c r="N21" s="29">
        <v>28</v>
      </c>
      <c r="O21" s="119">
        <v>38.03</v>
      </c>
      <c r="P21" s="29">
        <v>0</v>
      </c>
      <c r="Q21" s="119">
        <v>0</v>
      </c>
      <c r="R21" s="29">
        <f t="shared" si="3"/>
        <v>28</v>
      </c>
      <c r="S21" s="119">
        <f t="shared" si="4"/>
        <v>38.03</v>
      </c>
    </row>
    <row r="22" spans="1:21">
      <c r="A22" s="116">
        <f t="shared" si="0"/>
        <v>15</v>
      </c>
      <c r="B22" s="55" t="s">
        <v>19</v>
      </c>
      <c r="C22" s="29">
        <v>0</v>
      </c>
      <c r="D22" s="119">
        <v>0</v>
      </c>
      <c r="E22" s="29">
        <v>0</v>
      </c>
      <c r="F22" s="119">
        <v>0</v>
      </c>
      <c r="G22" s="522">
        <v>0</v>
      </c>
      <c r="H22" s="29">
        <v>0</v>
      </c>
      <c r="I22" s="119">
        <v>0</v>
      </c>
      <c r="J22" s="29">
        <v>0</v>
      </c>
      <c r="K22" s="119">
        <v>0</v>
      </c>
      <c r="L22" s="174">
        <f t="shared" si="1"/>
        <v>0</v>
      </c>
      <c r="M22" s="119">
        <f t="shared" si="2"/>
        <v>0</v>
      </c>
      <c r="N22" s="29">
        <v>0</v>
      </c>
      <c r="O22" s="119">
        <v>0</v>
      </c>
      <c r="P22" s="29">
        <v>0</v>
      </c>
      <c r="Q22" s="119">
        <v>0</v>
      </c>
      <c r="R22" s="29">
        <f t="shared" si="3"/>
        <v>0</v>
      </c>
      <c r="S22" s="119">
        <f t="shared" si="4"/>
        <v>0</v>
      </c>
    </row>
    <row r="23" spans="1:21">
      <c r="A23" s="116">
        <f t="shared" si="0"/>
        <v>16</v>
      </c>
      <c r="B23" s="55" t="s">
        <v>20</v>
      </c>
      <c r="C23" s="29">
        <v>0</v>
      </c>
      <c r="D23" s="119">
        <v>0</v>
      </c>
      <c r="E23" s="29">
        <v>0</v>
      </c>
      <c r="F23" s="119">
        <v>0</v>
      </c>
      <c r="G23" s="522">
        <v>0</v>
      </c>
      <c r="H23" s="29">
        <v>0</v>
      </c>
      <c r="I23" s="119">
        <v>0</v>
      </c>
      <c r="J23" s="29">
        <v>0</v>
      </c>
      <c r="K23" s="119">
        <v>0</v>
      </c>
      <c r="L23" s="174">
        <f t="shared" si="1"/>
        <v>0</v>
      </c>
      <c r="M23" s="119">
        <f t="shared" si="2"/>
        <v>0</v>
      </c>
      <c r="N23" s="29">
        <v>0</v>
      </c>
      <c r="O23" s="119">
        <v>0</v>
      </c>
      <c r="P23" s="29">
        <v>0</v>
      </c>
      <c r="Q23" s="119">
        <v>0</v>
      </c>
      <c r="R23" s="29">
        <f t="shared" si="3"/>
        <v>0</v>
      </c>
      <c r="S23" s="119">
        <f t="shared" si="4"/>
        <v>0</v>
      </c>
    </row>
    <row r="24" spans="1:21" s="4" customFormat="1" ht="15" customHeight="1">
      <c r="A24" s="608" t="s">
        <v>135</v>
      </c>
      <c r="B24" s="616"/>
      <c r="C24" s="145">
        <f t="shared" ref="C24:Q24" si="5">SUM(C8:C23)</f>
        <v>47</v>
      </c>
      <c r="D24" s="146">
        <f t="shared" si="5"/>
        <v>15.38</v>
      </c>
      <c r="E24" s="145">
        <f t="shared" si="5"/>
        <v>1780</v>
      </c>
      <c r="F24" s="146">
        <f t="shared" si="5"/>
        <v>154.13999999999999</v>
      </c>
      <c r="G24" s="106">
        <f t="shared" si="5"/>
        <v>150</v>
      </c>
      <c r="H24" s="145">
        <f t="shared" si="5"/>
        <v>21</v>
      </c>
      <c r="I24" s="145">
        <f t="shared" si="5"/>
        <v>20.65</v>
      </c>
      <c r="J24" s="145">
        <f t="shared" si="5"/>
        <v>3</v>
      </c>
      <c r="K24" s="146">
        <f t="shared" si="5"/>
        <v>11</v>
      </c>
      <c r="L24" s="183">
        <f t="shared" si="1"/>
        <v>24</v>
      </c>
      <c r="M24" s="146">
        <f t="shared" si="2"/>
        <v>31.65</v>
      </c>
      <c r="N24" s="145">
        <f t="shared" si="5"/>
        <v>100</v>
      </c>
      <c r="O24" s="145">
        <f t="shared" si="5"/>
        <v>109.4</v>
      </c>
      <c r="P24" s="145">
        <f t="shared" si="5"/>
        <v>33</v>
      </c>
      <c r="Q24" s="145">
        <f t="shared" si="5"/>
        <v>50.82</v>
      </c>
      <c r="R24" s="145">
        <f t="shared" si="3"/>
        <v>133</v>
      </c>
      <c r="S24" s="146">
        <f t="shared" si="4"/>
        <v>160.22</v>
      </c>
    </row>
    <row r="25" spans="1:21">
      <c r="A25" s="51">
        <v>1</v>
      </c>
      <c r="B25" s="51" t="s">
        <v>21</v>
      </c>
      <c r="C25" s="29">
        <v>0</v>
      </c>
      <c r="D25" s="119">
        <v>0</v>
      </c>
      <c r="E25" s="29">
        <v>0</v>
      </c>
      <c r="F25" s="119">
        <v>0</v>
      </c>
      <c r="G25" s="522">
        <v>0</v>
      </c>
      <c r="H25" s="29">
        <v>0</v>
      </c>
      <c r="I25" s="119">
        <v>0</v>
      </c>
      <c r="J25" s="29">
        <v>0</v>
      </c>
      <c r="K25" s="119">
        <v>0</v>
      </c>
      <c r="L25" s="174">
        <f>H25+J25</f>
        <v>0</v>
      </c>
      <c r="M25" s="119">
        <f t="shared" si="2"/>
        <v>0</v>
      </c>
      <c r="N25" s="29">
        <v>0</v>
      </c>
      <c r="O25" s="119">
        <v>0</v>
      </c>
      <c r="P25" s="29">
        <v>0</v>
      </c>
      <c r="Q25" s="119">
        <v>0</v>
      </c>
      <c r="R25" s="29">
        <f t="shared" si="3"/>
        <v>0</v>
      </c>
      <c r="S25" s="119">
        <f t="shared" si="4"/>
        <v>0</v>
      </c>
    </row>
    <row r="26" spans="1:21">
      <c r="A26" s="51">
        <v>2</v>
      </c>
      <c r="B26" s="51" t="s">
        <v>22</v>
      </c>
      <c r="C26" s="29">
        <v>0</v>
      </c>
      <c r="D26" s="119">
        <v>0</v>
      </c>
      <c r="E26" s="29">
        <v>0</v>
      </c>
      <c r="F26" s="119">
        <v>0</v>
      </c>
      <c r="G26" s="522">
        <v>0</v>
      </c>
      <c r="H26" s="29">
        <v>0</v>
      </c>
      <c r="I26" s="119">
        <v>0</v>
      </c>
      <c r="J26" s="29">
        <v>0</v>
      </c>
      <c r="K26" s="119">
        <v>0</v>
      </c>
      <c r="L26" s="174">
        <f t="shared" si="1"/>
        <v>0</v>
      </c>
      <c r="M26" s="119">
        <f t="shared" si="2"/>
        <v>0</v>
      </c>
      <c r="N26" s="29">
        <v>0</v>
      </c>
      <c r="O26" s="119">
        <v>0</v>
      </c>
      <c r="P26" s="29">
        <v>0</v>
      </c>
      <c r="Q26" s="119">
        <v>0</v>
      </c>
      <c r="R26" s="29">
        <f t="shared" si="3"/>
        <v>0</v>
      </c>
      <c r="S26" s="119">
        <f t="shared" si="4"/>
        <v>0</v>
      </c>
      <c r="U26" s="306"/>
    </row>
    <row r="27" spans="1:21">
      <c r="A27" s="51">
        <v>3</v>
      </c>
      <c r="B27" s="55" t="s">
        <v>10</v>
      </c>
      <c r="C27" s="29">
        <v>0</v>
      </c>
      <c r="D27" s="119">
        <v>0</v>
      </c>
      <c r="E27" s="29">
        <v>0</v>
      </c>
      <c r="F27" s="119">
        <v>0</v>
      </c>
      <c r="G27" s="522">
        <v>0</v>
      </c>
      <c r="H27" s="29">
        <v>0</v>
      </c>
      <c r="I27" s="119">
        <v>0</v>
      </c>
      <c r="J27" s="29">
        <v>0</v>
      </c>
      <c r="K27" s="119">
        <v>0</v>
      </c>
      <c r="L27" s="174">
        <f t="shared" si="1"/>
        <v>0</v>
      </c>
      <c r="M27" s="119">
        <f t="shared" si="2"/>
        <v>0</v>
      </c>
      <c r="N27" s="29">
        <v>1</v>
      </c>
      <c r="O27" s="119">
        <v>1.47</v>
      </c>
      <c r="P27" s="29">
        <v>0</v>
      </c>
      <c r="Q27" s="119">
        <v>0</v>
      </c>
      <c r="R27" s="29">
        <f t="shared" si="3"/>
        <v>1</v>
      </c>
      <c r="S27" s="119">
        <f t="shared" si="4"/>
        <v>1.47</v>
      </c>
    </row>
    <row r="28" spans="1:21" ht="18" customHeight="1">
      <c r="A28" s="51">
        <v>4</v>
      </c>
      <c r="B28" s="51" t="s">
        <v>23</v>
      </c>
      <c r="C28" s="29">
        <v>0</v>
      </c>
      <c r="D28" s="119">
        <v>0</v>
      </c>
      <c r="E28" s="29">
        <v>0</v>
      </c>
      <c r="F28" s="119">
        <v>0</v>
      </c>
      <c r="G28" s="522">
        <v>0</v>
      </c>
      <c r="H28" s="29">
        <v>0</v>
      </c>
      <c r="I28" s="119">
        <v>0</v>
      </c>
      <c r="J28" s="29">
        <v>0</v>
      </c>
      <c r="K28" s="119">
        <v>0</v>
      </c>
      <c r="L28" s="174">
        <f t="shared" si="1"/>
        <v>0</v>
      </c>
      <c r="M28" s="119">
        <f t="shared" si="2"/>
        <v>0</v>
      </c>
      <c r="N28" s="29">
        <v>0</v>
      </c>
      <c r="O28" s="119">
        <v>0</v>
      </c>
      <c r="P28" s="29">
        <v>0</v>
      </c>
      <c r="Q28" s="119">
        <v>0</v>
      </c>
      <c r="R28" s="29">
        <f t="shared" si="3"/>
        <v>0</v>
      </c>
      <c r="S28" s="119">
        <f t="shared" si="4"/>
        <v>0</v>
      </c>
    </row>
    <row r="29" spans="1:21">
      <c r="A29" s="51">
        <v>5</v>
      </c>
      <c r="B29" s="51" t="s">
        <v>24</v>
      </c>
      <c r="C29" s="29">
        <v>0</v>
      </c>
      <c r="D29" s="119">
        <v>0</v>
      </c>
      <c r="E29" s="29">
        <v>0</v>
      </c>
      <c r="F29" s="119">
        <v>0</v>
      </c>
      <c r="G29" s="522">
        <v>0</v>
      </c>
      <c r="H29" s="29">
        <v>0</v>
      </c>
      <c r="I29" s="119">
        <v>0</v>
      </c>
      <c r="J29" s="29">
        <v>0</v>
      </c>
      <c r="K29" s="119">
        <v>0</v>
      </c>
      <c r="L29" s="174">
        <f t="shared" si="1"/>
        <v>0</v>
      </c>
      <c r="M29" s="119">
        <f t="shared" si="2"/>
        <v>0</v>
      </c>
      <c r="N29" s="29">
        <v>0</v>
      </c>
      <c r="O29" s="119">
        <v>0</v>
      </c>
      <c r="P29" s="29">
        <v>0</v>
      </c>
      <c r="Q29" s="119">
        <v>0</v>
      </c>
      <c r="R29" s="29">
        <f t="shared" si="3"/>
        <v>0</v>
      </c>
      <c r="S29" s="119">
        <f t="shared" si="4"/>
        <v>0</v>
      </c>
    </row>
    <row r="30" spans="1:21">
      <c r="A30" s="51">
        <v>6</v>
      </c>
      <c r="B30" s="51" t="s">
        <v>25</v>
      </c>
      <c r="C30" s="29">
        <v>0</v>
      </c>
      <c r="D30" s="119">
        <v>0</v>
      </c>
      <c r="E30" s="29">
        <v>0</v>
      </c>
      <c r="F30" s="119">
        <v>0</v>
      </c>
      <c r="G30" s="522">
        <v>0</v>
      </c>
      <c r="H30" s="29">
        <v>0</v>
      </c>
      <c r="I30" s="119">
        <v>0</v>
      </c>
      <c r="J30" s="29">
        <v>0</v>
      </c>
      <c r="K30" s="119">
        <v>0</v>
      </c>
      <c r="L30" s="174">
        <f t="shared" si="1"/>
        <v>0</v>
      </c>
      <c r="M30" s="119">
        <f t="shared" si="2"/>
        <v>0</v>
      </c>
      <c r="N30" s="29">
        <v>0</v>
      </c>
      <c r="O30" s="119">
        <v>0</v>
      </c>
      <c r="P30" s="29">
        <v>0</v>
      </c>
      <c r="Q30" s="119">
        <v>0</v>
      </c>
      <c r="R30" s="29">
        <f t="shared" si="3"/>
        <v>0</v>
      </c>
      <c r="S30" s="119">
        <f t="shared" si="4"/>
        <v>0</v>
      </c>
    </row>
    <row r="31" spans="1:21" s="14" customFormat="1">
      <c r="A31" s="51">
        <v>7</v>
      </c>
      <c r="B31" s="51" t="s">
        <v>26</v>
      </c>
      <c r="C31" s="29">
        <v>0</v>
      </c>
      <c r="D31" s="119">
        <v>0</v>
      </c>
      <c r="E31" s="29">
        <v>0</v>
      </c>
      <c r="F31" s="119">
        <v>0</v>
      </c>
      <c r="G31" s="522">
        <v>0</v>
      </c>
      <c r="H31" s="29">
        <v>0</v>
      </c>
      <c r="I31" s="119">
        <v>0</v>
      </c>
      <c r="J31" s="29">
        <v>0</v>
      </c>
      <c r="K31" s="119">
        <v>0</v>
      </c>
      <c r="L31" s="174">
        <f t="shared" si="1"/>
        <v>0</v>
      </c>
      <c r="M31" s="119">
        <f t="shared" si="2"/>
        <v>0</v>
      </c>
      <c r="N31" s="29">
        <v>0</v>
      </c>
      <c r="O31" s="119">
        <v>0</v>
      </c>
      <c r="P31" s="29">
        <v>0</v>
      </c>
      <c r="Q31" s="119">
        <v>0</v>
      </c>
      <c r="R31" s="29">
        <f t="shared" si="3"/>
        <v>0</v>
      </c>
      <c r="S31" s="119">
        <f t="shared" si="4"/>
        <v>0</v>
      </c>
    </row>
    <row r="32" spans="1:21" s="14" customFormat="1">
      <c r="A32" s="165">
        <v>8</v>
      </c>
      <c r="B32" s="51" t="s">
        <v>261</v>
      </c>
      <c r="C32" s="29">
        <v>0</v>
      </c>
      <c r="D32" s="119">
        <v>0</v>
      </c>
      <c r="E32" s="29">
        <v>0</v>
      </c>
      <c r="F32" s="119">
        <v>0</v>
      </c>
      <c r="G32" s="522">
        <v>0</v>
      </c>
      <c r="H32" s="29">
        <v>0</v>
      </c>
      <c r="I32" s="119">
        <v>0</v>
      </c>
      <c r="J32" s="29">
        <v>0</v>
      </c>
      <c r="K32" s="119">
        <v>0</v>
      </c>
      <c r="L32" s="174">
        <f t="shared" si="1"/>
        <v>0</v>
      </c>
      <c r="M32" s="119">
        <f t="shared" si="2"/>
        <v>0</v>
      </c>
      <c r="N32" s="29">
        <v>0</v>
      </c>
      <c r="O32" s="119">
        <v>0</v>
      </c>
      <c r="P32" s="29">
        <v>0</v>
      </c>
      <c r="Q32" s="119">
        <v>0</v>
      </c>
      <c r="R32" s="29">
        <f t="shared" si="3"/>
        <v>0</v>
      </c>
      <c r="S32" s="119">
        <f t="shared" si="4"/>
        <v>0</v>
      </c>
    </row>
    <row r="33" spans="1:19" s="4" customFormat="1" ht="15" customHeight="1">
      <c r="A33" s="608" t="s">
        <v>136</v>
      </c>
      <c r="B33" s="616"/>
      <c r="C33" s="145">
        <f>SUM(C25:C32)</f>
        <v>0</v>
      </c>
      <c r="D33" s="146">
        <f t="shared" ref="D33:Q33" si="6">SUM(D25:D32)</f>
        <v>0</v>
      </c>
      <c r="E33" s="145">
        <f t="shared" si="6"/>
        <v>0</v>
      </c>
      <c r="F33" s="146">
        <f t="shared" si="6"/>
        <v>0</v>
      </c>
      <c r="G33" s="106">
        <f t="shared" si="6"/>
        <v>0</v>
      </c>
      <c r="H33" s="145">
        <f t="shared" si="6"/>
        <v>0</v>
      </c>
      <c r="I33" s="146">
        <f t="shared" si="6"/>
        <v>0</v>
      </c>
      <c r="J33" s="145">
        <f t="shared" si="6"/>
        <v>0</v>
      </c>
      <c r="K33" s="146">
        <f t="shared" si="6"/>
        <v>0</v>
      </c>
      <c r="L33" s="183">
        <f t="shared" si="1"/>
        <v>0</v>
      </c>
      <c r="M33" s="146">
        <f t="shared" si="2"/>
        <v>0</v>
      </c>
      <c r="N33" s="145">
        <f t="shared" si="6"/>
        <v>1</v>
      </c>
      <c r="O33" s="146">
        <f t="shared" si="6"/>
        <v>1.47</v>
      </c>
      <c r="P33" s="145">
        <f t="shared" si="6"/>
        <v>0</v>
      </c>
      <c r="Q33" s="146">
        <f t="shared" si="6"/>
        <v>0</v>
      </c>
      <c r="R33" s="145">
        <f t="shared" si="3"/>
        <v>1</v>
      </c>
      <c r="S33" s="146">
        <f t="shared" si="4"/>
        <v>1.47</v>
      </c>
    </row>
    <row r="34" spans="1:19">
      <c r="A34" s="51">
        <v>1</v>
      </c>
      <c r="B34" s="55" t="s">
        <v>27</v>
      </c>
      <c r="C34" s="29">
        <v>470</v>
      </c>
      <c r="D34" s="119">
        <v>108.15</v>
      </c>
      <c r="E34" s="29">
        <v>3257</v>
      </c>
      <c r="F34" s="119">
        <v>454.08</v>
      </c>
      <c r="G34" s="522">
        <v>50</v>
      </c>
      <c r="H34" s="29">
        <v>118</v>
      </c>
      <c r="I34" s="29">
        <v>126.15</v>
      </c>
      <c r="J34" s="29">
        <v>118</v>
      </c>
      <c r="K34" s="119">
        <v>126.15</v>
      </c>
      <c r="L34" s="174">
        <f t="shared" si="1"/>
        <v>236</v>
      </c>
      <c r="M34" s="119">
        <f t="shared" si="2"/>
        <v>252.3</v>
      </c>
      <c r="N34" s="29">
        <v>120</v>
      </c>
      <c r="O34" s="29">
        <v>141.34</v>
      </c>
      <c r="P34" s="29">
        <v>34</v>
      </c>
      <c r="Q34" s="119">
        <v>18.45</v>
      </c>
      <c r="R34" s="29">
        <f t="shared" si="3"/>
        <v>154</v>
      </c>
      <c r="S34" s="119">
        <f t="shared" si="4"/>
        <v>159.79</v>
      </c>
    </row>
    <row r="35" spans="1:19" s="4" customFormat="1" ht="15" customHeight="1">
      <c r="A35" s="608" t="s">
        <v>137</v>
      </c>
      <c r="B35" s="617"/>
      <c r="C35" s="145">
        <f>C34</f>
        <v>470</v>
      </c>
      <c r="D35" s="146">
        <f t="shared" ref="D35:Q35" si="7">D34</f>
        <v>108.15</v>
      </c>
      <c r="E35" s="145">
        <f t="shared" si="7"/>
        <v>3257</v>
      </c>
      <c r="F35" s="146">
        <f t="shared" si="7"/>
        <v>454.08</v>
      </c>
      <c r="G35" s="106">
        <f t="shared" si="7"/>
        <v>50</v>
      </c>
      <c r="H35" s="145">
        <f t="shared" si="7"/>
        <v>118</v>
      </c>
      <c r="I35" s="145">
        <f t="shared" si="7"/>
        <v>126.15</v>
      </c>
      <c r="J35" s="145">
        <f t="shared" si="7"/>
        <v>118</v>
      </c>
      <c r="K35" s="146">
        <f t="shared" si="7"/>
        <v>126.15</v>
      </c>
      <c r="L35" s="183">
        <f t="shared" si="1"/>
        <v>236</v>
      </c>
      <c r="M35" s="146">
        <f t="shared" si="2"/>
        <v>252.3</v>
      </c>
      <c r="N35" s="145">
        <f t="shared" si="7"/>
        <v>120</v>
      </c>
      <c r="O35" s="145">
        <f t="shared" si="7"/>
        <v>141.34</v>
      </c>
      <c r="P35" s="145">
        <f t="shared" si="7"/>
        <v>34</v>
      </c>
      <c r="Q35" s="145">
        <f t="shared" si="7"/>
        <v>18.45</v>
      </c>
      <c r="R35" s="145">
        <f t="shared" si="3"/>
        <v>154</v>
      </c>
      <c r="S35" s="146">
        <f t="shared" si="4"/>
        <v>159.79</v>
      </c>
    </row>
    <row r="36" spans="1:19">
      <c r="A36" s="55">
        <v>1</v>
      </c>
      <c r="B36" s="54" t="s">
        <v>28</v>
      </c>
      <c r="C36" s="29">
        <v>0</v>
      </c>
      <c r="D36" s="119">
        <v>0</v>
      </c>
      <c r="E36" s="29">
        <v>2415</v>
      </c>
      <c r="F36" s="119">
        <v>216.23</v>
      </c>
      <c r="G36" s="522">
        <v>0</v>
      </c>
      <c r="H36" s="29">
        <v>0</v>
      </c>
      <c r="I36" s="119">
        <v>0</v>
      </c>
      <c r="J36" s="29">
        <v>0</v>
      </c>
      <c r="K36" s="119">
        <v>0</v>
      </c>
      <c r="L36" s="174">
        <f t="shared" si="1"/>
        <v>0</v>
      </c>
      <c r="M36" s="119">
        <f t="shared" si="2"/>
        <v>0</v>
      </c>
      <c r="N36" s="29">
        <v>0</v>
      </c>
      <c r="O36" s="119">
        <v>0</v>
      </c>
      <c r="P36" s="29">
        <v>0</v>
      </c>
      <c r="Q36" s="119">
        <v>0</v>
      </c>
      <c r="R36" s="29">
        <f t="shared" si="3"/>
        <v>0</v>
      </c>
      <c r="S36" s="119">
        <f t="shared" si="4"/>
        <v>0</v>
      </c>
    </row>
    <row r="37" spans="1:19" s="4" customFormat="1" ht="15" customHeight="1">
      <c r="A37" s="608" t="s">
        <v>275</v>
      </c>
      <c r="B37" s="615"/>
      <c r="C37" s="145">
        <f>C36</f>
        <v>0</v>
      </c>
      <c r="D37" s="146">
        <f t="shared" ref="D37:Q37" si="8">D36</f>
        <v>0</v>
      </c>
      <c r="E37" s="145">
        <f t="shared" si="8"/>
        <v>2415</v>
      </c>
      <c r="F37" s="146">
        <f t="shared" si="8"/>
        <v>216.23</v>
      </c>
      <c r="G37" s="10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6">
        <f t="shared" si="8"/>
        <v>0</v>
      </c>
      <c r="L37" s="183">
        <f t="shared" si="1"/>
        <v>0</v>
      </c>
      <c r="M37" s="146">
        <f t="shared" si="2"/>
        <v>0</v>
      </c>
      <c r="N37" s="145">
        <f t="shared" si="8"/>
        <v>0</v>
      </c>
      <c r="O37" s="145">
        <f t="shared" si="8"/>
        <v>0</v>
      </c>
      <c r="P37" s="145">
        <f t="shared" si="8"/>
        <v>0</v>
      </c>
      <c r="Q37" s="145">
        <f t="shared" si="8"/>
        <v>0</v>
      </c>
      <c r="R37" s="145">
        <f t="shared" si="3"/>
        <v>0</v>
      </c>
      <c r="S37" s="146">
        <f t="shared" si="4"/>
        <v>0</v>
      </c>
    </row>
    <row r="38" spans="1:19" s="4" customFormat="1" ht="15" customHeight="1">
      <c r="A38" s="608" t="s">
        <v>119</v>
      </c>
      <c r="B38" s="616"/>
      <c r="C38" s="177">
        <f t="shared" ref="C38:Q38" si="9">C24+C33+C35+C37</f>
        <v>517</v>
      </c>
      <c r="D38" s="167">
        <f t="shared" si="9"/>
        <v>123.53</v>
      </c>
      <c r="E38" s="177">
        <f t="shared" si="9"/>
        <v>7452</v>
      </c>
      <c r="F38" s="167">
        <f t="shared" si="9"/>
        <v>824.45</v>
      </c>
      <c r="G38" s="521">
        <f>G24+G33+G35+G37</f>
        <v>200</v>
      </c>
      <c r="H38" s="177">
        <f>H24+H33+H35+H37</f>
        <v>139</v>
      </c>
      <c r="I38" s="167">
        <f>I24+I33+I35+I37</f>
        <v>146.80000000000001</v>
      </c>
      <c r="J38" s="177">
        <f>J24+J33+J35+J37</f>
        <v>121</v>
      </c>
      <c r="K38" s="167">
        <f t="shared" si="9"/>
        <v>137.15</v>
      </c>
      <c r="L38" s="183">
        <f t="shared" si="1"/>
        <v>260</v>
      </c>
      <c r="M38" s="146">
        <f t="shared" si="2"/>
        <v>283.95000000000005</v>
      </c>
      <c r="N38" s="177">
        <f t="shared" si="9"/>
        <v>221</v>
      </c>
      <c r="O38" s="167">
        <f t="shared" si="9"/>
        <v>252.21</v>
      </c>
      <c r="P38" s="177">
        <f t="shared" si="9"/>
        <v>67</v>
      </c>
      <c r="Q38" s="167">
        <f t="shared" si="9"/>
        <v>69.27</v>
      </c>
      <c r="R38" s="145">
        <f t="shared" si="3"/>
        <v>288</v>
      </c>
      <c r="S38" s="146">
        <f t="shared" si="4"/>
        <v>321.48</v>
      </c>
    </row>
    <row r="42" spans="1:19">
      <c r="E42" s="2"/>
    </row>
  </sheetData>
  <mergeCells count="23">
    <mergeCell ref="A1:S1"/>
    <mergeCell ref="A38:B38"/>
    <mergeCell ref="J6:K6"/>
    <mergeCell ref="L6:M6"/>
    <mergeCell ref="N6:O6"/>
    <mergeCell ref="P6:Q6"/>
    <mergeCell ref="A24:B24"/>
    <mergeCell ref="A4:A7"/>
    <mergeCell ref="B4:B7"/>
    <mergeCell ref="C4:F4"/>
    <mergeCell ref="G4:S4"/>
    <mergeCell ref="C5:D6"/>
    <mergeCell ref="E5:F6"/>
    <mergeCell ref="G5:G7"/>
    <mergeCell ref="H5:M5"/>
    <mergeCell ref="N5:S5"/>
    <mergeCell ref="A37:B37"/>
    <mergeCell ref="R6:S6"/>
    <mergeCell ref="H6:I6"/>
    <mergeCell ref="A2:S2"/>
    <mergeCell ref="A3:S3"/>
    <mergeCell ref="A33:B33"/>
    <mergeCell ref="A35:B35"/>
  </mergeCells>
  <pageMargins left="0.25" right="0.25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F36"/>
  <sheetViews>
    <sheetView workbookViewId="0">
      <selection sqref="A1:F36"/>
    </sheetView>
  </sheetViews>
  <sheetFormatPr defaultRowHeight="15"/>
  <cols>
    <col min="1" max="1" width="7.28515625" customWidth="1"/>
    <col min="2" max="2" width="11" customWidth="1"/>
    <col min="3" max="3" width="13" customWidth="1"/>
    <col min="4" max="4" width="14" customWidth="1"/>
    <col min="5" max="5" width="13" customWidth="1"/>
    <col min="6" max="6" width="14.42578125" style="23" customWidth="1"/>
  </cols>
  <sheetData>
    <row r="1" spans="1:6" s="15" customFormat="1" ht="15.75">
      <c r="A1" s="565">
        <v>33</v>
      </c>
      <c r="B1" s="565"/>
      <c r="C1" s="565"/>
      <c r="D1" s="565"/>
      <c r="E1" s="565"/>
      <c r="F1" s="565"/>
    </row>
    <row r="2" spans="1:6" ht="19.5">
      <c r="A2" s="713" t="s">
        <v>123</v>
      </c>
      <c r="B2" s="713"/>
      <c r="C2" s="713"/>
      <c r="D2" s="713"/>
      <c r="E2" s="713"/>
      <c r="F2" s="713"/>
    </row>
    <row r="3" spans="1:6" ht="23.25" customHeight="1">
      <c r="A3" s="661" t="s">
        <v>527</v>
      </c>
      <c r="B3" s="661"/>
      <c r="C3" s="661"/>
      <c r="D3" s="661"/>
      <c r="E3" s="661"/>
      <c r="F3" s="661"/>
    </row>
    <row r="4" spans="1:6" ht="21.75" customHeight="1">
      <c r="A4" s="630" t="s">
        <v>58</v>
      </c>
      <c r="B4" s="630" t="s">
        <v>0</v>
      </c>
      <c r="C4" s="630" t="s">
        <v>285</v>
      </c>
      <c r="D4" s="630"/>
      <c r="E4" s="630" t="s">
        <v>124</v>
      </c>
      <c r="F4" s="658" t="s">
        <v>125</v>
      </c>
    </row>
    <row r="5" spans="1:6" s="22" customFormat="1" ht="30">
      <c r="A5" s="630"/>
      <c r="B5" s="630"/>
      <c r="C5" s="410" t="s">
        <v>87</v>
      </c>
      <c r="D5" s="410" t="s">
        <v>286</v>
      </c>
      <c r="E5" s="630"/>
      <c r="F5" s="658"/>
    </row>
    <row r="6" spans="1:6">
      <c r="A6" s="226">
        <v>1</v>
      </c>
      <c r="B6" s="226" t="s">
        <v>4</v>
      </c>
      <c r="C6" s="174">
        <v>5</v>
      </c>
      <c r="D6" s="174">
        <v>1210</v>
      </c>
      <c r="E6" s="174">
        <v>0</v>
      </c>
      <c r="F6" s="34">
        <v>0</v>
      </c>
    </row>
    <row r="7" spans="1:6">
      <c r="A7" s="227">
        <v>2</v>
      </c>
      <c r="B7" s="227" t="s">
        <v>5</v>
      </c>
      <c r="C7" s="174">
        <v>30</v>
      </c>
      <c r="D7" s="174">
        <v>2659</v>
      </c>
      <c r="E7" s="174">
        <v>0</v>
      </c>
      <c r="F7" s="34">
        <v>0</v>
      </c>
    </row>
    <row r="8" spans="1:6">
      <c r="A8" s="224">
        <v>3</v>
      </c>
      <c r="B8" s="224" t="s">
        <v>6</v>
      </c>
      <c r="C8" s="174">
        <v>0</v>
      </c>
      <c r="D8" s="174">
        <v>0</v>
      </c>
      <c r="E8" s="174">
        <v>0</v>
      </c>
      <c r="F8" s="34">
        <v>0</v>
      </c>
    </row>
    <row r="9" spans="1:6">
      <c r="A9" s="227">
        <v>4</v>
      </c>
      <c r="B9" s="227" t="s">
        <v>7</v>
      </c>
      <c r="C9" s="174">
        <v>4</v>
      </c>
      <c r="D9" s="174">
        <v>472</v>
      </c>
      <c r="E9" s="174">
        <v>0</v>
      </c>
      <c r="F9" s="34">
        <v>0</v>
      </c>
    </row>
    <row r="10" spans="1:6">
      <c r="A10" s="227">
        <v>5</v>
      </c>
      <c r="B10" s="224" t="s">
        <v>8</v>
      </c>
      <c r="C10" s="174">
        <v>325</v>
      </c>
      <c r="D10" s="174">
        <v>12658</v>
      </c>
      <c r="E10" s="174">
        <v>0</v>
      </c>
      <c r="F10" s="34">
        <v>0</v>
      </c>
    </row>
    <row r="11" spans="1:6">
      <c r="A11" s="228">
        <v>6</v>
      </c>
      <c r="B11" s="224" t="s">
        <v>9</v>
      </c>
      <c r="C11" s="174">
        <v>18</v>
      </c>
      <c r="D11" s="174">
        <v>10442</v>
      </c>
      <c r="E11" s="174">
        <v>11</v>
      </c>
      <c r="F11" s="34">
        <v>0.22</v>
      </c>
    </row>
    <row r="12" spans="1:6">
      <c r="A12" s="224">
        <v>7</v>
      </c>
      <c r="B12" s="457" t="s">
        <v>11</v>
      </c>
      <c r="C12" s="174">
        <v>75</v>
      </c>
      <c r="D12" s="174">
        <v>1500</v>
      </c>
      <c r="E12" s="174">
        <v>0</v>
      </c>
      <c r="F12" s="34">
        <v>0</v>
      </c>
    </row>
    <row r="13" spans="1:6">
      <c r="A13" s="224">
        <v>8</v>
      </c>
      <c r="B13" s="457" t="s">
        <v>12</v>
      </c>
      <c r="C13" s="174">
        <v>6</v>
      </c>
      <c r="D13" s="174">
        <v>216</v>
      </c>
      <c r="E13" s="174">
        <v>0</v>
      </c>
      <c r="F13" s="34">
        <v>0</v>
      </c>
    </row>
    <row r="14" spans="1:6">
      <c r="A14" s="226">
        <v>9</v>
      </c>
      <c r="B14" s="227" t="s">
        <v>13</v>
      </c>
      <c r="C14" s="174">
        <v>3</v>
      </c>
      <c r="D14" s="174">
        <v>1239</v>
      </c>
      <c r="E14" s="174">
        <v>1</v>
      </c>
      <c r="F14" s="34">
        <v>0.09</v>
      </c>
    </row>
    <row r="15" spans="1:6">
      <c r="A15" s="227">
        <v>10</v>
      </c>
      <c r="B15" s="224" t="s">
        <v>14</v>
      </c>
      <c r="C15" s="174">
        <v>55</v>
      </c>
      <c r="D15" s="174">
        <v>398</v>
      </c>
      <c r="E15" s="174">
        <v>1</v>
      </c>
      <c r="F15" s="34">
        <v>24</v>
      </c>
    </row>
    <row r="16" spans="1:6">
      <c r="A16" s="224">
        <v>11</v>
      </c>
      <c r="B16" s="414" t="s">
        <v>15</v>
      </c>
      <c r="C16" s="174">
        <v>0</v>
      </c>
      <c r="D16" s="174">
        <v>0</v>
      </c>
      <c r="E16" s="174">
        <v>0</v>
      </c>
      <c r="F16" s="34">
        <v>0</v>
      </c>
    </row>
    <row r="17" spans="1:6">
      <c r="A17" s="227">
        <v>12</v>
      </c>
      <c r="B17" s="224" t="s">
        <v>16</v>
      </c>
      <c r="C17" s="174">
        <v>41533</v>
      </c>
      <c r="D17" s="174">
        <v>264650</v>
      </c>
      <c r="E17" s="174">
        <v>264650</v>
      </c>
      <c r="F17" s="34">
        <v>9749.94</v>
      </c>
    </row>
    <row r="18" spans="1:6">
      <c r="A18" s="227">
        <v>13</v>
      </c>
      <c r="B18" s="227" t="s">
        <v>17</v>
      </c>
      <c r="C18" s="174">
        <v>42</v>
      </c>
      <c r="D18" s="174">
        <v>158</v>
      </c>
      <c r="E18" s="174">
        <v>5</v>
      </c>
      <c r="F18" s="34">
        <v>0.3</v>
      </c>
    </row>
    <row r="19" spans="1:6">
      <c r="A19" s="227">
        <v>14</v>
      </c>
      <c r="B19" s="224" t="s">
        <v>18</v>
      </c>
      <c r="C19" s="174">
        <v>126</v>
      </c>
      <c r="D19" s="174">
        <v>1051</v>
      </c>
      <c r="E19" s="174">
        <v>0</v>
      </c>
      <c r="F19" s="34">
        <v>0</v>
      </c>
    </row>
    <row r="20" spans="1:6">
      <c r="A20" s="224">
        <v>15</v>
      </c>
      <c r="B20" s="227" t="s">
        <v>19</v>
      </c>
      <c r="C20" s="174">
        <v>0</v>
      </c>
      <c r="D20" s="174">
        <v>0</v>
      </c>
      <c r="E20" s="174">
        <v>0</v>
      </c>
      <c r="F20" s="34">
        <v>0</v>
      </c>
    </row>
    <row r="21" spans="1:6">
      <c r="A21" s="227">
        <v>16</v>
      </c>
      <c r="B21" s="227" t="s">
        <v>20</v>
      </c>
      <c r="C21" s="174">
        <v>6</v>
      </c>
      <c r="D21" s="174">
        <v>242</v>
      </c>
      <c r="E21" s="174">
        <v>0</v>
      </c>
      <c r="F21" s="34">
        <v>0</v>
      </c>
    </row>
    <row r="22" spans="1:6">
      <c r="A22" s="666" t="s">
        <v>135</v>
      </c>
      <c r="B22" s="667"/>
      <c r="C22" s="145">
        <f>SUM(C6:C21)</f>
        <v>42228</v>
      </c>
      <c r="D22" s="145">
        <f t="shared" ref="D22:F22" si="0">SUM(D6:D21)</f>
        <v>296895</v>
      </c>
      <c r="E22" s="145">
        <f t="shared" si="0"/>
        <v>264668</v>
      </c>
      <c r="F22" s="146">
        <f t="shared" si="0"/>
        <v>9774.5499999999993</v>
      </c>
    </row>
    <row r="23" spans="1:6">
      <c r="A23" s="224">
        <v>1</v>
      </c>
      <c r="B23" s="224" t="s">
        <v>21</v>
      </c>
      <c r="C23" s="415">
        <v>0</v>
      </c>
      <c r="D23" s="415">
        <v>0</v>
      </c>
      <c r="E23" s="415">
        <v>0</v>
      </c>
      <c r="F23" s="52">
        <v>0</v>
      </c>
    </row>
    <row r="24" spans="1:6">
      <c r="A24" s="224">
        <v>2</v>
      </c>
      <c r="B24" s="224" t="s">
        <v>22</v>
      </c>
      <c r="C24" s="415">
        <v>0</v>
      </c>
      <c r="D24" s="415">
        <v>0</v>
      </c>
      <c r="E24" s="415">
        <v>0</v>
      </c>
      <c r="F24" s="52">
        <v>0</v>
      </c>
    </row>
    <row r="25" spans="1:6">
      <c r="A25" s="228">
        <v>3</v>
      </c>
      <c r="B25" s="227" t="s">
        <v>10</v>
      </c>
      <c r="C25" s="415">
        <v>0</v>
      </c>
      <c r="D25" s="415">
        <v>0</v>
      </c>
      <c r="E25" s="415">
        <v>0</v>
      </c>
      <c r="F25" s="52">
        <v>0</v>
      </c>
    </row>
    <row r="26" spans="1:6">
      <c r="A26" s="224">
        <v>4</v>
      </c>
      <c r="B26" s="228" t="s">
        <v>23</v>
      </c>
      <c r="C26" s="415">
        <v>0</v>
      </c>
      <c r="D26" s="415">
        <v>0</v>
      </c>
      <c r="E26" s="415">
        <v>0</v>
      </c>
      <c r="F26" s="52">
        <v>0</v>
      </c>
    </row>
    <row r="27" spans="1:6">
      <c r="A27" s="414">
        <v>5</v>
      </c>
      <c r="B27" s="224" t="s">
        <v>24</v>
      </c>
      <c r="C27" s="415">
        <v>0</v>
      </c>
      <c r="D27" s="415">
        <v>0</v>
      </c>
      <c r="E27" s="415">
        <v>0</v>
      </c>
      <c r="F27" s="52">
        <v>0</v>
      </c>
    </row>
    <row r="28" spans="1:6">
      <c r="A28" s="224">
        <v>6</v>
      </c>
      <c r="B28" s="414" t="s">
        <v>25</v>
      </c>
      <c r="C28" s="416">
        <v>0</v>
      </c>
      <c r="D28" s="416">
        <v>0</v>
      </c>
      <c r="E28" s="416">
        <v>0</v>
      </c>
      <c r="F28" s="417">
        <v>0</v>
      </c>
    </row>
    <row r="29" spans="1:6">
      <c r="A29" s="224">
        <v>7</v>
      </c>
      <c r="B29" s="224" t="s">
        <v>26</v>
      </c>
      <c r="C29" s="415">
        <v>0</v>
      </c>
      <c r="D29" s="415">
        <v>0</v>
      </c>
      <c r="E29" s="415">
        <v>0</v>
      </c>
      <c r="F29" s="52">
        <v>0</v>
      </c>
    </row>
    <row r="30" spans="1:6" s="15" customFormat="1">
      <c r="A30" s="224">
        <v>8</v>
      </c>
      <c r="B30" s="224" t="s">
        <v>261</v>
      </c>
      <c r="C30" s="415">
        <v>0</v>
      </c>
      <c r="D30" s="415">
        <v>0</v>
      </c>
      <c r="E30" s="415">
        <v>0</v>
      </c>
      <c r="F30" s="52">
        <v>0</v>
      </c>
    </row>
    <row r="31" spans="1:6">
      <c r="A31" s="603" t="s">
        <v>136</v>
      </c>
      <c r="B31" s="603"/>
      <c r="C31" s="418">
        <f>SUM(C23:C30)</f>
        <v>0</v>
      </c>
      <c r="D31" s="418">
        <f>SUM(D23:D30)</f>
        <v>0</v>
      </c>
      <c r="E31" s="418">
        <f>SUM(E23:E30)</f>
        <v>0</v>
      </c>
      <c r="F31" s="229">
        <f>SUM(F23:F30)</f>
        <v>0</v>
      </c>
    </row>
    <row r="32" spans="1:6">
      <c r="A32" s="224">
        <v>1</v>
      </c>
      <c r="B32" s="224" t="s">
        <v>27</v>
      </c>
      <c r="C32" s="29">
        <v>307</v>
      </c>
      <c r="D32" s="29">
        <v>33298</v>
      </c>
      <c r="E32" s="29">
        <v>0</v>
      </c>
      <c r="F32" s="119">
        <v>0</v>
      </c>
    </row>
    <row r="33" spans="1:6">
      <c r="A33" s="714" t="s">
        <v>137</v>
      </c>
      <c r="B33" s="715"/>
      <c r="C33" s="145">
        <f>C32</f>
        <v>307</v>
      </c>
      <c r="D33" s="145">
        <f>D32</f>
        <v>33298</v>
      </c>
      <c r="E33" s="145">
        <v>0</v>
      </c>
      <c r="F33" s="146">
        <v>0</v>
      </c>
    </row>
    <row r="34" spans="1:6">
      <c r="A34" s="224">
        <v>1</v>
      </c>
      <c r="B34" s="224" t="s">
        <v>28</v>
      </c>
      <c r="C34" s="29">
        <v>120</v>
      </c>
      <c r="D34" s="29">
        <v>14834</v>
      </c>
      <c r="E34" s="29">
        <v>0</v>
      </c>
      <c r="F34" s="119">
        <v>0</v>
      </c>
    </row>
    <row r="35" spans="1:6">
      <c r="A35" s="582" t="s">
        <v>275</v>
      </c>
      <c r="B35" s="716"/>
      <c r="C35" s="418">
        <f>C34</f>
        <v>120</v>
      </c>
      <c r="D35" s="418">
        <f>D34</f>
        <v>14834</v>
      </c>
      <c r="E35" s="418">
        <v>0</v>
      </c>
      <c r="F35" s="229">
        <v>0</v>
      </c>
    </row>
    <row r="36" spans="1:6">
      <c r="A36" s="712" t="s">
        <v>287</v>
      </c>
      <c r="B36" s="712"/>
      <c r="C36" s="418">
        <f>C22+C31+C33+C35</f>
        <v>42655</v>
      </c>
      <c r="D36" s="418">
        <f t="shared" ref="D36:F36" si="1">D22+D31+D33+D35</f>
        <v>345027</v>
      </c>
      <c r="E36" s="418">
        <f t="shared" si="1"/>
        <v>264668</v>
      </c>
      <c r="F36" s="229">
        <f t="shared" si="1"/>
        <v>9774.5499999999993</v>
      </c>
    </row>
  </sheetData>
  <mergeCells count="13">
    <mergeCell ref="A1:F1"/>
    <mergeCell ref="A36:B36"/>
    <mergeCell ref="A2:F2"/>
    <mergeCell ref="A3:F3"/>
    <mergeCell ref="A22:B22"/>
    <mergeCell ref="A31:B31"/>
    <mergeCell ref="A33:B33"/>
    <mergeCell ref="A35:B35"/>
    <mergeCell ref="C4:D4"/>
    <mergeCell ref="A4:A5"/>
    <mergeCell ref="B4:B5"/>
    <mergeCell ref="E4:E5"/>
    <mergeCell ref="F4:F5"/>
  </mergeCells>
  <printOptions gridLines="1"/>
  <pageMargins left="0.7" right="0.7" top="0.75" bottom="0.75" header="0.3" footer="0.3"/>
  <pageSetup paperSize="9" scale="120" orientation="portrait" r:id="rId1"/>
  <ignoredErrors>
    <ignoredError sqref="C31:F31 E35:F35 E32:F32 E33:F33 E34:F34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G36"/>
  <sheetViews>
    <sheetView topLeftCell="A16" workbookViewId="0">
      <selection sqref="A1:G36"/>
    </sheetView>
  </sheetViews>
  <sheetFormatPr defaultRowHeight="15"/>
  <cols>
    <col min="1" max="1" width="7.28515625" customWidth="1"/>
    <col min="2" max="2" width="15.42578125" customWidth="1"/>
    <col min="3" max="3" width="9.42578125" style="520" customWidth="1"/>
    <col min="4" max="4" width="10.5703125" style="18" customWidth="1"/>
    <col min="5" max="5" width="12.5703125" style="23" customWidth="1"/>
    <col min="6" max="6" width="11.140625" style="18" customWidth="1"/>
    <col min="7" max="7" width="12.28515625" style="23" bestFit="1" customWidth="1"/>
    <col min="10" max="10" width="11.7109375" customWidth="1"/>
  </cols>
  <sheetData>
    <row r="1" spans="1:7" s="22" customFormat="1" ht="15.75">
      <c r="A1" s="565">
        <v>34</v>
      </c>
      <c r="B1" s="565"/>
      <c r="C1" s="565"/>
      <c r="D1" s="565"/>
      <c r="E1" s="565"/>
      <c r="F1" s="565"/>
      <c r="G1" s="565"/>
    </row>
    <row r="2" spans="1:7" ht="19.5">
      <c r="A2" s="590" t="s">
        <v>531</v>
      </c>
      <c r="B2" s="590"/>
      <c r="C2" s="590"/>
      <c r="D2" s="590"/>
      <c r="E2" s="590"/>
      <c r="F2" s="590"/>
      <c r="G2" s="590"/>
    </row>
    <row r="3" spans="1:7" ht="19.5">
      <c r="A3" s="717" t="s">
        <v>493</v>
      </c>
      <c r="B3" s="717"/>
      <c r="C3" s="717"/>
      <c r="D3" s="717"/>
      <c r="E3" s="717"/>
      <c r="F3" s="717"/>
      <c r="G3" s="717"/>
    </row>
    <row r="4" spans="1:7" s="22" customFormat="1" ht="21.75" customHeight="1">
      <c r="A4" s="603" t="s">
        <v>58</v>
      </c>
      <c r="B4" s="603" t="s">
        <v>0</v>
      </c>
      <c r="C4" s="718" t="s">
        <v>82</v>
      </c>
      <c r="D4" s="718" t="s">
        <v>288</v>
      </c>
      <c r="E4" s="718"/>
      <c r="F4" s="718" t="s">
        <v>289</v>
      </c>
      <c r="G4" s="718"/>
    </row>
    <row r="5" spans="1:7" ht="24.75" customHeight="1">
      <c r="A5" s="603"/>
      <c r="B5" s="603"/>
      <c r="C5" s="718"/>
      <c r="D5" s="214" t="s">
        <v>290</v>
      </c>
      <c r="E5" s="330" t="s">
        <v>291</v>
      </c>
      <c r="F5" s="214" t="s">
        <v>183</v>
      </c>
      <c r="G5" s="330" t="s">
        <v>291</v>
      </c>
    </row>
    <row r="6" spans="1:7">
      <c r="A6" s="216">
        <v>1</v>
      </c>
      <c r="B6" s="216" t="s">
        <v>4</v>
      </c>
      <c r="C6" s="518">
        <v>1</v>
      </c>
      <c r="D6" s="307">
        <v>0</v>
      </c>
      <c r="E6" s="312">
        <v>0</v>
      </c>
      <c r="F6" s="307">
        <v>13</v>
      </c>
      <c r="G6" s="312">
        <v>32.520000000000003</v>
      </c>
    </row>
    <row r="7" spans="1:7">
      <c r="A7" s="217">
        <v>2</v>
      </c>
      <c r="B7" s="217" t="s">
        <v>5</v>
      </c>
      <c r="C7" s="120">
        <v>0</v>
      </c>
      <c r="D7" s="307">
        <v>0</v>
      </c>
      <c r="E7" s="312">
        <v>711.02</v>
      </c>
      <c r="F7" s="307">
        <v>239</v>
      </c>
      <c r="G7" s="312">
        <v>444.51</v>
      </c>
    </row>
    <row r="8" spans="1:7">
      <c r="A8" s="218">
        <v>3</v>
      </c>
      <c r="B8" s="218" t="s">
        <v>6</v>
      </c>
      <c r="C8" s="117">
        <v>7</v>
      </c>
      <c r="D8" s="307">
        <v>0</v>
      </c>
      <c r="E8" s="312">
        <v>0</v>
      </c>
      <c r="F8" s="307">
        <v>0</v>
      </c>
      <c r="G8" s="312">
        <v>0</v>
      </c>
    </row>
    <row r="9" spans="1:7">
      <c r="A9" s="218">
        <v>4</v>
      </c>
      <c r="B9" s="218" t="s">
        <v>7</v>
      </c>
      <c r="C9" s="117">
        <v>1</v>
      </c>
      <c r="D9" s="307">
        <v>0</v>
      </c>
      <c r="E9" s="312">
        <v>0</v>
      </c>
      <c r="F9" s="307">
        <v>0</v>
      </c>
      <c r="G9" s="312">
        <v>0</v>
      </c>
    </row>
    <row r="10" spans="1:7">
      <c r="A10" s="216">
        <v>5</v>
      </c>
      <c r="B10" s="218" t="s">
        <v>8</v>
      </c>
      <c r="C10" s="117">
        <v>11</v>
      </c>
      <c r="D10" s="307">
        <v>3</v>
      </c>
      <c r="E10" s="312">
        <v>11.25</v>
      </c>
      <c r="F10" s="307">
        <v>85</v>
      </c>
      <c r="G10" s="312">
        <v>238.72</v>
      </c>
    </row>
    <row r="11" spans="1:7">
      <c r="A11" s="217">
        <v>6</v>
      </c>
      <c r="B11" s="218" t="s">
        <v>9</v>
      </c>
      <c r="C11" s="117">
        <v>14</v>
      </c>
      <c r="D11" s="307">
        <v>7</v>
      </c>
      <c r="E11" s="312">
        <v>4.25</v>
      </c>
      <c r="F11" s="307">
        <v>68</v>
      </c>
      <c r="G11" s="312">
        <v>343.8</v>
      </c>
    </row>
    <row r="12" spans="1:7">
      <c r="A12" s="218">
        <v>8</v>
      </c>
      <c r="B12" s="218" t="s">
        <v>11</v>
      </c>
      <c r="C12" s="117">
        <v>1</v>
      </c>
      <c r="D12" s="307">
        <v>0</v>
      </c>
      <c r="E12" s="312">
        <v>0</v>
      </c>
      <c r="F12" s="307">
        <v>16</v>
      </c>
      <c r="G12" s="312">
        <v>28</v>
      </c>
    </row>
    <row r="13" spans="1:7">
      <c r="A13" s="219">
        <v>7</v>
      </c>
      <c r="B13" s="218" t="s">
        <v>12</v>
      </c>
      <c r="C13" s="117">
        <v>1</v>
      </c>
      <c r="D13" s="307">
        <v>0</v>
      </c>
      <c r="E13" s="312">
        <v>0</v>
      </c>
      <c r="F13" s="307">
        <v>7</v>
      </c>
      <c r="G13" s="312">
        <v>20.49</v>
      </c>
    </row>
    <row r="14" spans="1:7">
      <c r="A14" s="218">
        <v>9</v>
      </c>
      <c r="B14" s="218" t="s">
        <v>13</v>
      </c>
      <c r="C14" s="117">
        <v>1</v>
      </c>
      <c r="D14" s="307">
        <v>3</v>
      </c>
      <c r="E14" s="312">
        <v>7.21</v>
      </c>
      <c r="F14" s="307">
        <v>8</v>
      </c>
      <c r="G14" s="312">
        <v>16.16</v>
      </c>
    </row>
    <row r="15" spans="1:7">
      <c r="A15" s="217">
        <v>10</v>
      </c>
      <c r="B15" s="218" t="s">
        <v>14</v>
      </c>
      <c r="C15" s="117">
        <v>3</v>
      </c>
      <c r="D15" s="307">
        <v>0</v>
      </c>
      <c r="E15" s="312">
        <v>0</v>
      </c>
      <c r="F15" s="307">
        <v>3</v>
      </c>
      <c r="G15" s="312">
        <v>11.8</v>
      </c>
    </row>
    <row r="16" spans="1:7">
      <c r="A16" s="218">
        <v>11</v>
      </c>
      <c r="B16" s="218" t="s">
        <v>15</v>
      </c>
      <c r="C16" s="117">
        <v>0</v>
      </c>
      <c r="D16" s="307">
        <v>0</v>
      </c>
      <c r="E16" s="312">
        <v>0</v>
      </c>
      <c r="F16" s="307">
        <v>1</v>
      </c>
      <c r="G16" s="312">
        <v>3.51</v>
      </c>
    </row>
    <row r="17" spans="1:7">
      <c r="A17" s="218">
        <v>12</v>
      </c>
      <c r="B17" s="218" t="s">
        <v>16</v>
      </c>
      <c r="C17" s="117">
        <v>124</v>
      </c>
      <c r="D17" s="307">
        <v>58</v>
      </c>
      <c r="E17" s="312">
        <v>75.27</v>
      </c>
      <c r="F17" s="307">
        <v>993</v>
      </c>
      <c r="G17" s="312">
        <v>2421.73</v>
      </c>
    </row>
    <row r="18" spans="1:7">
      <c r="A18" s="216">
        <v>13</v>
      </c>
      <c r="B18" s="218" t="s">
        <v>17</v>
      </c>
      <c r="C18" s="117">
        <v>0</v>
      </c>
      <c r="D18" s="307">
        <v>0</v>
      </c>
      <c r="E18" s="312">
        <v>0</v>
      </c>
      <c r="F18" s="307">
        <v>9</v>
      </c>
      <c r="G18" s="312">
        <v>21.09</v>
      </c>
    </row>
    <row r="19" spans="1:7">
      <c r="A19" s="217">
        <v>14</v>
      </c>
      <c r="B19" s="218" t="s">
        <v>18</v>
      </c>
      <c r="C19" s="117">
        <v>3</v>
      </c>
      <c r="D19" s="307">
        <v>5</v>
      </c>
      <c r="E19" s="312">
        <v>31.08</v>
      </c>
      <c r="F19" s="307">
        <v>0</v>
      </c>
      <c r="G19" s="312">
        <v>0</v>
      </c>
    </row>
    <row r="20" spans="1:7">
      <c r="A20" s="218">
        <v>15</v>
      </c>
      <c r="B20" s="218" t="s">
        <v>19</v>
      </c>
      <c r="C20" s="117">
        <v>1</v>
      </c>
      <c r="D20" s="307">
        <v>0</v>
      </c>
      <c r="E20" s="312">
        <v>0</v>
      </c>
      <c r="F20" s="307">
        <v>8</v>
      </c>
      <c r="G20" s="312">
        <v>10.97</v>
      </c>
    </row>
    <row r="21" spans="1:7">
      <c r="A21" s="218">
        <v>16</v>
      </c>
      <c r="B21" s="218" t="s">
        <v>20</v>
      </c>
      <c r="C21" s="117">
        <v>0</v>
      </c>
      <c r="D21" s="307">
        <v>0</v>
      </c>
      <c r="E21" s="312">
        <v>0</v>
      </c>
      <c r="F21" s="307">
        <v>0</v>
      </c>
      <c r="G21" s="312">
        <v>0</v>
      </c>
    </row>
    <row r="22" spans="1:7">
      <c r="A22" s="666" t="s">
        <v>135</v>
      </c>
      <c r="B22" s="667"/>
      <c r="C22" s="519">
        <f>SUM(C6:C21)</f>
        <v>168</v>
      </c>
      <c r="D22" s="220">
        <f t="shared" ref="D22:G22" si="0">SUM(D6:D21)</f>
        <v>76</v>
      </c>
      <c r="E22" s="123">
        <f t="shared" si="0"/>
        <v>840.08</v>
      </c>
      <c r="F22" s="220">
        <f t="shared" si="0"/>
        <v>1450</v>
      </c>
      <c r="G22" s="123">
        <f t="shared" si="0"/>
        <v>3593.2999999999997</v>
      </c>
    </row>
    <row r="23" spans="1:7">
      <c r="A23" s="218">
        <v>1</v>
      </c>
      <c r="B23" s="218" t="s">
        <v>21</v>
      </c>
      <c r="C23" s="17">
        <v>0</v>
      </c>
      <c r="D23" s="307">
        <v>0</v>
      </c>
      <c r="E23" s="312">
        <v>0</v>
      </c>
      <c r="F23" s="307">
        <v>1</v>
      </c>
      <c r="G23" s="312">
        <v>0.61</v>
      </c>
    </row>
    <row r="24" spans="1:7">
      <c r="A24" s="218">
        <v>2</v>
      </c>
      <c r="B24" s="218" t="s">
        <v>22</v>
      </c>
      <c r="C24" s="17">
        <v>0</v>
      </c>
      <c r="D24" s="307">
        <v>0</v>
      </c>
      <c r="E24" s="312">
        <v>0</v>
      </c>
      <c r="F24" s="307">
        <v>4</v>
      </c>
      <c r="G24" s="312">
        <v>5.6</v>
      </c>
    </row>
    <row r="25" spans="1:7">
      <c r="A25" s="221">
        <v>3</v>
      </c>
      <c r="B25" s="218" t="s">
        <v>10</v>
      </c>
      <c r="C25" s="17">
        <v>2</v>
      </c>
      <c r="D25" s="307">
        <v>1</v>
      </c>
      <c r="E25" s="312">
        <v>4.75</v>
      </c>
      <c r="F25" s="307">
        <v>11</v>
      </c>
      <c r="G25" s="312">
        <v>36.01</v>
      </c>
    </row>
    <row r="26" spans="1:7">
      <c r="A26" s="218">
        <v>4</v>
      </c>
      <c r="B26" s="218" t="s">
        <v>23</v>
      </c>
      <c r="C26" s="17">
        <v>0</v>
      </c>
      <c r="D26" s="307">
        <v>0</v>
      </c>
      <c r="E26" s="312">
        <v>0</v>
      </c>
      <c r="F26" s="307">
        <v>0</v>
      </c>
      <c r="G26" s="312">
        <v>0</v>
      </c>
    </row>
    <row r="27" spans="1:7">
      <c r="A27" s="218">
        <v>5</v>
      </c>
      <c r="B27" s="218" t="s">
        <v>24</v>
      </c>
      <c r="C27" s="17">
        <v>0</v>
      </c>
      <c r="D27" s="307">
        <v>0</v>
      </c>
      <c r="E27" s="312">
        <v>0</v>
      </c>
      <c r="F27" s="307">
        <v>0</v>
      </c>
      <c r="G27" s="312">
        <v>0</v>
      </c>
    </row>
    <row r="28" spans="1:7">
      <c r="A28" s="222">
        <v>6</v>
      </c>
      <c r="B28" s="218" t="s">
        <v>25</v>
      </c>
      <c r="C28" s="17">
        <v>0</v>
      </c>
      <c r="D28" s="307">
        <v>0</v>
      </c>
      <c r="E28" s="312">
        <v>0</v>
      </c>
      <c r="F28" s="307">
        <v>0</v>
      </c>
      <c r="G28" s="312">
        <v>0</v>
      </c>
    </row>
    <row r="29" spans="1:7" ht="17.25" customHeight="1">
      <c r="A29" s="218">
        <v>7</v>
      </c>
      <c r="B29" s="223" t="s">
        <v>26</v>
      </c>
      <c r="C29" s="17">
        <v>0</v>
      </c>
      <c r="D29" s="307">
        <v>0</v>
      </c>
      <c r="E29" s="312">
        <v>0</v>
      </c>
      <c r="F29" s="307">
        <v>0</v>
      </c>
      <c r="G29" s="312">
        <v>0</v>
      </c>
    </row>
    <row r="30" spans="1:7" s="14" customFormat="1">
      <c r="A30" s="219">
        <v>8</v>
      </c>
      <c r="B30" s="224" t="s">
        <v>261</v>
      </c>
      <c r="C30" s="17">
        <v>0</v>
      </c>
      <c r="D30" s="307">
        <v>0</v>
      </c>
      <c r="E30" s="312">
        <v>0</v>
      </c>
      <c r="F30" s="307">
        <v>0</v>
      </c>
      <c r="G30" s="312">
        <v>0</v>
      </c>
    </row>
    <row r="31" spans="1:7">
      <c r="A31" s="666" t="s">
        <v>136</v>
      </c>
      <c r="B31" s="667"/>
      <c r="C31" s="519">
        <f>SUM(C23:C30)</f>
        <v>2</v>
      </c>
      <c r="D31" s="145">
        <f>SUM(D23:D30)</f>
        <v>1</v>
      </c>
      <c r="E31" s="146">
        <f t="shared" ref="E31:G31" si="1">SUM(E23:E30)</f>
        <v>4.75</v>
      </c>
      <c r="F31" s="145">
        <f t="shared" si="1"/>
        <v>16</v>
      </c>
      <c r="G31" s="146">
        <f t="shared" si="1"/>
        <v>42.22</v>
      </c>
    </row>
    <row r="32" spans="1:7">
      <c r="A32" s="218">
        <v>1</v>
      </c>
      <c r="B32" s="218" t="s">
        <v>27</v>
      </c>
      <c r="C32" s="117">
        <v>0</v>
      </c>
      <c r="D32" s="29">
        <v>0</v>
      </c>
      <c r="E32" s="119">
        <v>0</v>
      </c>
      <c r="F32" s="29">
        <v>0</v>
      </c>
      <c r="G32" s="119">
        <v>0</v>
      </c>
    </row>
    <row r="33" spans="1:7">
      <c r="A33" s="582" t="s">
        <v>137</v>
      </c>
      <c r="B33" s="583"/>
      <c r="C33" s="519">
        <v>0</v>
      </c>
      <c r="D33" s="145">
        <v>0</v>
      </c>
      <c r="E33" s="146">
        <v>0</v>
      </c>
      <c r="F33" s="145">
        <v>0</v>
      </c>
      <c r="G33" s="146">
        <v>0</v>
      </c>
    </row>
    <row r="34" spans="1:7">
      <c r="A34" s="218">
        <v>1</v>
      </c>
      <c r="B34" s="218" t="s">
        <v>28</v>
      </c>
      <c r="C34" s="117">
        <v>0</v>
      </c>
      <c r="D34" s="29">
        <v>0</v>
      </c>
      <c r="E34" s="119">
        <v>0</v>
      </c>
      <c r="F34" s="29">
        <v>0</v>
      </c>
      <c r="G34" s="119">
        <v>0</v>
      </c>
    </row>
    <row r="35" spans="1:7">
      <c r="A35" s="582" t="s">
        <v>280</v>
      </c>
      <c r="B35" s="716"/>
      <c r="C35" s="519">
        <v>0</v>
      </c>
      <c r="D35" s="220">
        <v>0</v>
      </c>
      <c r="E35" s="123">
        <v>0</v>
      </c>
      <c r="F35" s="225">
        <v>0</v>
      </c>
      <c r="G35" s="136">
        <v>0</v>
      </c>
    </row>
    <row r="36" spans="1:7">
      <c r="A36" s="712" t="s">
        <v>119</v>
      </c>
      <c r="B36" s="712"/>
      <c r="C36" s="519">
        <f>C22+C31+C33+C35</f>
        <v>170</v>
      </c>
      <c r="D36" s="220">
        <f t="shared" ref="D36:G36" si="2">D22+D31+D33+D35</f>
        <v>77</v>
      </c>
      <c r="E36" s="123">
        <f t="shared" si="2"/>
        <v>844.83</v>
      </c>
      <c r="F36" s="220">
        <f t="shared" si="2"/>
        <v>1466</v>
      </c>
      <c r="G36" s="123">
        <f t="shared" si="2"/>
        <v>3635.5199999999995</v>
      </c>
    </row>
  </sheetData>
  <mergeCells count="13">
    <mergeCell ref="A1:G1"/>
    <mergeCell ref="A36:B36"/>
    <mergeCell ref="A2:G2"/>
    <mergeCell ref="A3:G3"/>
    <mergeCell ref="A22:B22"/>
    <mergeCell ref="A31:B31"/>
    <mergeCell ref="A33:B33"/>
    <mergeCell ref="A35:B35"/>
    <mergeCell ref="D4:E4"/>
    <mergeCell ref="F4:G4"/>
    <mergeCell ref="A4:A5"/>
    <mergeCell ref="B4:B5"/>
    <mergeCell ref="C4:C5"/>
  </mergeCells>
  <printOptions gridLines="1"/>
  <pageMargins left="0.25" right="0.25" top="0.75" bottom="0.75" header="0.3" footer="0.3"/>
  <pageSetup paperSize="9" scale="12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5"/>
  <sheetViews>
    <sheetView topLeftCell="A10" zoomScale="96" zoomScaleNormal="96" workbookViewId="0">
      <selection sqref="A1:K35"/>
    </sheetView>
  </sheetViews>
  <sheetFormatPr defaultRowHeight="15"/>
  <cols>
    <col min="1" max="1" width="6.42578125" customWidth="1"/>
    <col min="2" max="2" width="11" customWidth="1"/>
    <col min="3" max="3" width="9.28515625" style="18" bestFit="1" customWidth="1"/>
    <col min="4" max="4" width="13.42578125" style="23" customWidth="1"/>
    <col min="5" max="5" width="9.85546875" style="23" bestFit="1" customWidth="1"/>
    <col min="6" max="6" width="11" style="23" customWidth="1"/>
    <col min="7" max="7" width="11.140625" style="23" customWidth="1"/>
    <col min="8" max="8" width="11.5703125" style="23" customWidth="1"/>
    <col min="9" max="9" width="9.28515625" style="268" bestFit="1" customWidth="1"/>
    <col min="10" max="10" width="15.7109375" style="97" customWidth="1"/>
    <col min="11" max="11" width="8.85546875" style="23" customWidth="1"/>
    <col min="13" max="13" width="9.140625" style="12"/>
    <col min="14" max="14" width="10.5703125" style="12" customWidth="1"/>
    <col min="15" max="15" width="9.140625" style="12"/>
    <col min="16" max="16" width="12.28515625" style="12" customWidth="1"/>
    <col min="17" max="17" width="9.140625" style="12"/>
    <col min="18" max="18" width="13.5703125" style="12" customWidth="1"/>
  </cols>
  <sheetData>
    <row r="1" spans="1:18" s="15" customFormat="1" ht="15.75">
      <c r="A1" s="723">
        <v>35</v>
      </c>
      <c r="B1" s="723"/>
      <c r="C1" s="723"/>
      <c r="D1" s="724"/>
      <c r="E1" s="724"/>
      <c r="F1" s="724"/>
      <c r="G1" s="724"/>
      <c r="H1" s="723"/>
      <c r="I1" s="723"/>
      <c r="J1" s="724"/>
      <c r="K1" s="724"/>
      <c r="M1" s="12"/>
      <c r="N1" s="12"/>
      <c r="O1" s="12"/>
      <c r="P1" s="12"/>
      <c r="Q1" s="12"/>
      <c r="R1" s="12"/>
    </row>
    <row r="2" spans="1:18" ht="24" customHeight="1">
      <c r="A2" s="719" t="s">
        <v>173</v>
      </c>
      <c r="B2" s="719"/>
      <c r="C2" s="719"/>
      <c r="D2" s="720"/>
      <c r="E2" s="720"/>
      <c r="F2" s="720"/>
      <c r="G2" s="720"/>
      <c r="H2" s="720"/>
      <c r="I2" s="719"/>
      <c r="J2" s="720"/>
      <c r="K2" s="720"/>
    </row>
    <row r="3" spans="1:18" ht="22.5" customHeight="1">
      <c r="A3" s="721" t="s">
        <v>489</v>
      </c>
      <c r="B3" s="721"/>
      <c r="C3" s="721"/>
      <c r="D3" s="722"/>
      <c r="E3" s="722"/>
      <c r="F3" s="722"/>
      <c r="G3" s="722"/>
      <c r="H3" s="722"/>
      <c r="I3" s="721"/>
      <c r="J3" s="722"/>
      <c r="K3" s="722"/>
    </row>
    <row r="4" spans="1:18" ht="56.25" customHeight="1">
      <c r="A4" s="101" t="s">
        <v>58</v>
      </c>
      <c r="B4" s="101" t="s">
        <v>0</v>
      </c>
      <c r="C4" s="200" t="s">
        <v>174</v>
      </c>
      <c r="D4" s="201" t="s">
        <v>491</v>
      </c>
      <c r="E4" s="201" t="s">
        <v>65</v>
      </c>
      <c r="F4" s="201" t="s">
        <v>66</v>
      </c>
      <c r="G4" s="201" t="s">
        <v>67</v>
      </c>
      <c r="H4" s="201" t="s">
        <v>175</v>
      </c>
      <c r="I4" s="339" t="s">
        <v>268</v>
      </c>
      <c r="J4" s="428" t="s">
        <v>269</v>
      </c>
      <c r="K4" s="201" t="s">
        <v>270</v>
      </c>
    </row>
    <row r="5" spans="1:18">
      <c r="A5" s="202">
        <v>1</v>
      </c>
      <c r="B5" s="203" t="s">
        <v>4</v>
      </c>
      <c r="C5" s="460">
        <v>13</v>
      </c>
      <c r="D5" s="329">
        <v>32.520000000000003</v>
      </c>
      <c r="E5" s="329">
        <v>20</v>
      </c>
      <c r="F5" s="329">
        <v>0</v>
      </c>
      <c r="G5" s="461">
        <v>0</v>
      </c>
      <c r="H5" s="461">
        <f>E5-F5</f>
        <v>20</v>
      </c>
      <c r="I5" s="269">
        <v>7</v>
      </c>
      <c r="J5" s="345">
        <v>16.93</v>
      </c>
      <c r="K5" s="462">
        <f>J5/D5*100</f>
        <v>52.060270602706012</v>
      </c>
      <c r="L5" s="20"/>
    </row>
    <row r="6" spans="1:18">
      <c r="A6" s="202">
        <v>2</v>
      </c>
      <c r="B6" s="203" t="s">
        <v>5</v>
      </c>
      <c r="C6" s="318">
        <v>25</v>
      </c>
      <c r="D6" s="312">
        <v>48.01</v>
      </c>
      <c r="E6" s="312">
        <v>24.12</v>
      </c>
      <c r="F6" s="312">
        <v>24.12</v>
      </c>
      <c r="G6" s="204">
        <f>F6/E6*100</f>
        <v>100</v>
      </c>
      <c r="H6" s="204">
        <f t="shared" ref="H6:H35" si="0">E6-F6</f>
        <v>0</v>
      </c>
      <c r="I6" s="257">
        <v>400</v>
      </c>
      <c r="J6" s="258">
        <v>359.89</v>
      </c>
      <c r="K6" s="205">
        <f>J6/D6*100</f>
        <v>749.61466361174757</v>
      </c>
      <c r="L6" s="20"/>
    </row>
    <row r="7" spans="1:18">
      <c r="A7" s="202">
        <v>3</v>
      </c>
      <c r="B7" s="203" t="s">
        <v>6</v>
      </c>
      <c r="C7" s="318">
        <v>0</v>
      </c>
      <c r="D7" s="312">
        <v>0</v>
      </c>
      <c r="E7" s="312">
        <v>0</v>
      </c>
      <c r="F7" s="312">
        <v>0</v>
      </c>
      <c r="G7" s="204">
        <v>0</v>
      </c>
      <c r="H7" s="204">
        <f t="shared" si="0"/>
        <v>0</v>
      </c>
      <c r="I7" s="160">
        <v>0</v>
      </c>
      <c r="J7" s="161">
        <v>0</v>
      </c>
      <c r="K7" s="205">
        <v>0</v>
      </c>
      <c r="L7" s="20"/>
    </row>
    <row r="8" spans="1:18">
      <c r="A8" s="202">
        <v>4</v>
      </c>
      <c r="B8" s="203" t="s">
        <v>7</v>
      </c>
      <c r="C8" s="318">
        <v>0</v>
      </c>
      <c r="D8" s="312">
        <v>0</v>
      </c>
      <c r="E8" s="312">
        <v>0</v>
      </c>
      <c r="F8" s="312">
        <v>0</v>
      </c>
      <c r="G8" s="204">
        <v>0</v>
      </c>
      <c r="H8" s="204">
        <f t="shared" si="0"/>
        <v>0</v>
      </c>
      <c r="I8" s="261">
        <v>0</v>
      </c>
      <c r="J8" s="262">
        <v>0</v>
      </c>
      <c r="K8" s="205">
        <v>0</v>
      </c>
      <c r="L8" s="20"/>
    </row>
    <row r="9" spans="1:18">
      <c r="A9" s="202">
        <v>5</v>
      </c>
      <c r="B9" s="203" t="s">
        <v>8</v>
      </c>
      <c r="C9" s="318">
        <v>85</v>
      </c>
      <c r="D9" s="312">
        <v>238.73</v>
      </c>
      <c r="E9" s="312">
        <v>49.1</v>
      </c>
      <c r="F9" s="312">
        <v>15.8</v>
      </c>
      <c r="G9" s="204">
        <f>F9/E9*100</f>
        <v>32.17922606924644</v>
      </c>
      <c r="H9" s="204">
        <f t="shared" si="0"/>
        <v>33.299999999999997</v>
      </c>
      <c r="I9" s="261">
        <v>41</v>
      </c>
      <c r="J9" s="262">
        <v>78.400000000000006</v>
      </c>
      <c r="K9" s="205">
        <f>J9/D9*100</f>
        <v>32.840447367318731</v>
      </c>
      <c r="L9" s="20"/>
    </row>
    <row r="10" spans="1:18">
      <c r="A10" s="202">
        <v>6</v>
      </c>
      <c r="B10" s="203" t="s">
        <v>9</v>
      </c>
      <c r="C10" s="318">
        <v>51</v>
      </c>
      <c r="D10" s="312">
        <v>253.61</v>
      </c>
      <c r="E10" s="312">
        <v>30</v>
      </c>
      <c r="F10" s="312">
        <v>14</v>
      </c>
      <c r="G10" s="204">
        <f>F10/E10*100</f>
        <v>46.666666666666664</v>
      </c>
      <c r="H10" s="204">
        <f t="shared" si="0"/>
        <v>16</v>
      </c>
      <c r="I10" s="261">
        <v>2</v>
      </c>
      <c r="J10" s="262">
        <v>12</v>
      </c>
      <c r="K10" s="205">
        <f>J10/D10*100</f>
        <v>4.7316746185087331</v>
      </c>
      <c r="L10" s="20"/>
    </row>
    <row r="11" spans="1:18">
      <c r="A11" s="206">
        <v>7</v>
      </c>
      <c r="B11" s="203" t="s">
        <v>11</v>
      </c>
      <c r="C11" s="318">
        <v>16</v>
      </c>
      <c r="D11" s="312">
        <v>27.37</v>
      </c>
      <c r="E11" s="312">
        <v>14.22</v>
      </c>
      <c r="F11" s="312">
        <v>0</v>
      </c>
      <c r="G11" s="204">
        <f>F11/E11*100</f>
        <v>0</v>
      </c>
      <c r="H11" s="204">
        <f t="shared" si="0"/>
        <v>14.22</v>
      </c>
      <c r="I11" s="261">
        <v>14</v>
      </c>
      <c r="J11" s="262">
        <v>24.35</v>
      </c>
      <c r="K11" s="205">
        <f>J11/D11*100</f>
        <v>88.966021191085133</v>
      </c>
      <c r="L11" s="20"/>
    </row>
    <row r="12" spans="1:18">
      <c r="A12" s="207">
        <v>8</v>
      </c>
      <c r="B12" s="203" t="s">
        <v>12</v>
      </c>
      <c r="C12" s="318">
        <v>4</v>
      </c>
      <c r="D12" s="312">
        <v>18.23</v>
      </c>
      <c r="E12" s="312">
        <v>0.54</v>
      </c>
      <c r="F12" s="312">
        <v>0.25</v>
      </c>
      <c r="G12" s="204">
        <f>F12/E12*100</f>
        <v>46.296296296296291</v>
      </c>
      <c r="H12" s="204">
        <f t="shared" si="0"/>
        <v>0.29000000000000004</v>
      </c>
      <c r="I12" s="261">
        <v>4</v>
      </c>
      <c r="J12" s="262">
        <v>5.53</v>
      </c>
      <c r="K12" s="205">
        <f>J12/D12*100</f>
        <v>30.334613274821727</v>
      </c>
      <c r="L12" s="20"/>
    </row>
    <row r="13" spans="1:18">
      <c r="A13" s="202">
        <v>9</v>
      </c>
      <c r="B13" s="203" t="s">
        <v>13</v>
      </c>
      <c r="C13" s="318">
        <v>0</v>
      </c>
      <c r="D13" s="312">
        <v>0</v>
      </c>
      <c r="E13" s="312">
        <v>0</v>
      </c>
      <c r="F13" s="312">
        <v>0</v>
      </c>
      <c r="G13" s="204">
        <v>0</v>
      </c>
      <c r="H13" s="204">
        <f t="shared" si="0"/>
        <v>0</v>
      </c>
      <c r="I13" s="261">
        <v>5</v>
      </c>
      <c r="J13" s="262">
        <v>9</v>
      </c>
      <c r="K13" s="205">
        <v>0</v>
      </c>
      <c r="L13" s="20"/>
    </row>
    <row r="14" spans="1:18">
      <c r="A14" s="202">
        <v>10</v>
      </c>
      <c r="B14" s="203" t="s">
        <v>14</v>
      </c>
      <c r="C14" s="318">
        <v>5</v>
      </c>
      <c r="D14" s="312">
        <v>9</v>
      </c>
      <c r="E14" s="312">
        <v>9</v>
      </c>
      <c r="F14" s="312">
        <v>0</v>
      </c>
      <c r="G14" s="204">
        <v>0</v>
      </c>
      <c r="H14" s="204">
        <f t="shared" si="0"/>
        <v>9</v>
      </c>
      <c r="I14" s="261">
        <v>0</v>
      </c>
      <c r="J14" s="262">
        <v>0</v>
      </c>
      <c r="K14" s="205">
        <v>0</v>
      </c>
      <c r="L14" s="20"/>
    </row>
    <row r="15" spans="1:18">
      <c r="A15" s="202">
        <v>11</v>
      </c>
      <c r="B15" s="203" t="s">
        <v>15</v>
      </c>
      <c r="C15" s="318">
        <v>0</v>
      </c>
      <c r="D15" s="312">
        <v>0</v>
      </c>
      <c r="E15" s="312">
        <v>0</v>
      </c>
      <c r="F15" s="312">
        <v>0</v>
      </c>
      <c r="G15" s="204">
        <v>0</v>
      </c>
      <c r="H15" s="204">
        <f t="shared" si="0"/>
        <v>0</v>
      </c>
      <c r="I15" s="261">
        <v>0</v>
      </c>
      <c r="J15" s="262">
        <v>0</v>
      </c>
      <c r="K15" s="205">
        <v>0</v>
      </c>
      <c r="L15" s="20"/>
    </row>
    <row r="16" spans="1:18">
      <c r="A16" s="458">
        <v>12</v>
      </c>
      <c r="B16" s="459" t="s">
        <v>16</v>
      </c>
      <c r="C16" s="90">
        <v>0</v>
      </c>
      <c r="D16" s="34">
        <v>0</v>
      </c>
      <c r="E16" s="34">
        <v>0</v>
      </c>
      <c r="F16" s="34">
        <v>0</v>
      </c>
      <c r="G16" s="119">
        <v>0</v>
      </c>
      <c r="H16" s="119">
        <f t="shared" si="0"/>
        <v>0</v>
      </c>
      <c r="I16" s="261">
        <v>809</v>
      </c>
      <c r="J16" s="262">
        <v>1930.65</v>
      </c>
      <c r="K16" s="262">
        <v>0</v>
      </c>
      <c r="L16" s="20"/>
    </row>
    <row r="17" spans="1:12">
      <c r="A17" s="202">
        <v>13</v>
      </c>
      <c r="B17" s="203" t="s">
        <v>17</v>
      </c>
      <c r="C17" s="318">
        <v>9</v>
      </c>
      <c r="D17" s="312">
        <v>21.09</v>
      </c>
      <c r="E17" s="312">
        <v>15.16</v>
      </c>
      <c r="F17" s="312">
        <v>3.2</v>
      </c>
      <c r="G17" s="204">
        <f t="shared" ref="G17:G21" si="1">F17/E17*100</f>
        <v>21.108179419525065</v>
      </c>
      <c r="H17" s="204">
        <f t="shared" si="0"/>
        <v>11.96</v>
      </c>
      <c r="I17" s="261">
        <v>0</v>
      </c>
      <c r="J17" s="262">
        <v>0</v>
      </c>
      <c r="K17" s="205">
        <f t="shared" ref="K17:K21" si="2">J17/D17*100</f>
        <v>0</v>
      </c>
      <c r="L17" s="20"/>
    </row>
    <row r="18" spans="1:12">
      <c r="A18" s="202">
        <v>14</v>
      </c>
      <c r="B18" s="203" t="s">
        <v>18</v>
      </c>
      <c r="C18" s="318">
        <v>54</v>
      </c>
      <c r="D18" s="312">
        <v>76.33</v>
      </c>
      <c r="E18" s="312">
        <v>44.53</v>
      </c>
      <c r="F18" s="312">
        <v>10.33</v>
      </c>
      <c r="G18" s="204">
        <f t="shared" si="1"/>
        <v>23.197844150011228</v>
      </c>
      <c r="H18" s="204">
        <f t="shared" si="0"/>
        <v>34.200000000000003</v>
      </c>
      <c r="I18" s="261">
        <v>60</v>
      </c>
      <c r="J18" s="262">
        <v>162.44</v>
      </c>
      <c r="K18" s="205">
        <f t="shared" si="2"/>
        <v>212.81278658456699</v>
      </c>
      <c r="L18" s="20"/>
    </row>
    <row r="19" spans="1:12">
      <c r="A19" s="202">
        <v>15</v>
      </c>
      <c r="B19" s="203" t="s">
        <v>19</v>
      </c>
      <c r="C19" s="318">
        <v>0</v>
      </c>
      <c r="D19" s="312">
        <v>0</v>
      </c>
      <c r="E19" s="312">
        <v>0</v>
      </c>
      <c r="F19" s="312">
        <v>0</v>
      </c>
      <c r="G19" s="204">
        <v>0</v>
      </c>
      <c r="H19" s="204">
        <v>0</v>
      </c>
      <c r="I19" s="160">
        <v>0</v>
      </c>
      <c r="J19" s="161">
        <v>0</v>
      </c>
      <c r="K19" s="205">
        <v>0</v>
      </c>
      <c r="L19" s="20"/>
    </row>
    <row r="20" spans="1:12">
      <c r="A20" s="202">
        <v>16</v>
      </c>
      <c r="B20" s="203" t="s">
        <v>20</v>
      </c>
      <c r="C20" s="318">
        <v>8</v>
      </c>
      <c r="D20" s="312">
        <v>10.97</v>
      </c>
      <c r="E20" s="312">
        <v>3.31</v>
      </c>
      <c r="F20" s="312">
        <v>1.1100000000000001</v>
      </c>
      <c r="G20" s="204">
        <f t="shared" si="1"/>
        <v>33.534743202416919</v>
      </c>
      <c r="H20" s="204">
        <f t="shared" si="0"/>
        <v>2.2000000000000002</v>
      </c>
      <c r="I20" s="269">
        <v>4</v>
      </c>
      <c r="J20" s="345">
        <v>2.2000000000000002</v>
      </c>
      <c r="K20" s="205">
        <f t="shared" si="2"/>
        <v>20.054694621695536</v>
      </c>
      <c r="L20" s="19"/>
    </row>
    <row r="21" spans="1:12" s="4" customFormat="1" ht="15" customHeight="1">
      <c r="A21" s="726" t="s">
        <v>135</v>
      </c>
      <c r="B21" s="727"/>
      <c r="C21" s="346">
        <f>SUM(C5:C20)</f>
        <v>270</v>
      </c>
      <c r="D21" s="208">
        <f>SUM(D5:D20)</f>
        <v>735.86000000000013</v>
      </c>
      <c r="E21" s="208">
        <f>SUM(E5:E20)</f>
        <v>209.98</v>
      </c>
      <c r="F21" s="208">
        <f>SUM(F5:F20)</f>
        <v>68.81</v>
      </c>
      <c r="G21" s="208">
        <f t="shared" si="1"/>
        <v>32.769787598818937</v>
      </c>
      <c r="H21" s="208">
        <f t="shared" si="0"/>
        <v>141.16999999999999</v>
      </c>
      <c r="I21" s="340">
        <f>SUM(I5:I20)</f>
        <v>1346</v>
      </c>
      <c r="J21" s="341">
        <f>SUM(J5:J20)</f>
        <v>2601.39</v>
      </c>
      <c r="K21" s="209">
        <f t="shared" si="2"/>
        <v>353.51697333731954</v>
      </c>
    </row>
    <row r="22" spans="1:12">
      <c r="A22" s="210">
        <v>1</v>
      </c>
      <c r="B22" s="210" t="s">
        <v>24</v>
      </c>
      <c r="C22" s="318">
        <v>5</v>
      </c>
      <c r="D22" s="312">
        <v>4.4400000000000004</v>
      </c>
      <c r="E22" s="312">
        <v>0</v>
      </c>
      <c r="F22" s="312">
        <v>0</v>
      </c>
      <c r="G22" s="204">
        <v>0</v>
      </c>
      <c r="H22" s="204">
        <f t="shared" si="0"/>
        <v>0</v>
      </c>
      <c r="I22" s="342">
        <v>0</v>
      </c>
      <c r="J22" s="262">
        <v>0</v>
      </c>
      <c r="K22" s="205">
        <v>0</v>
      </c>
    </row>
    <row r="23" spans="1:12" ht="16.5" customHeight="1">
      <c r="A23" s="210">
        <v>2</v>
      </c>
      <c r="B23" s="210" t="s">
        <v>26</v>
      </c>
      <c r="C23" s="318">
        <v>0</v>
      </c>
      <c r="D23" s="312">
        <v>0</v>
      </c>
      <c r="E23" s="312">
        <v>0</v>
      </c>
      <c r="F23" s="312">
        <v>0</v>
      </c>
      <c r="G23" s="204">
        <v>0</v>
      </c>
      <c r="H23" s="204">
        <f t="shared" si="0"/>
        <v>0</v>
      </c>
      <c r="I23" s="342">
        <v>0</v>
      </c>
      <c r="J23" s="262">
        <v>0</v>
      </c>
      <c r="K23" s="205">
        <v>0</v>
      </c>
    </row>
    <row r="24" spans="1:12">
      <c r="A24" s="210">
        <v>3</v>
      </c>
      <c r="B24" s="210" t="s">
        <v>21</v>
      </c>
      <c r="C24" s="318">
        <v>1</v>
      </c>
      <c r="D24" s="312">
        <v>0.61</v>
      </c>
      <c r="E24" s="312">
        <v>0.18</v>
      </c>
      <c r="F24" s="312">
        <v>0.18</v>
      </c>
      <c r="G24" s="204">
        <f>F24/E24*100</f>
        <v>100</v>
      </c>
      <c r="H24" s="204">
        <f t="shared" si="0"/>
        <v>0</v>
      </c>
      <c r="I24" s="342">
        <v>0</v>
      </c>
      <c r="J24" s="262">
        <v>0</v>
      </c>
      <c r="K24" s="205">
        <f>J24/D24*100</f>
        <v>0</v>
      </c>
    </row>
    <row r="25" spans="1:12">
      <c r="A25" s="210">
        <v>4</v>
      </c>
      <c r="B25" s="210" t="s">
        <v>22</v>
      </c>
      <c r="C25" s="318">
        <v>4</v>
      </c>
      <c r="D25" s="312">
        <v>5.6</v>
      </c>
      <c r="E25" s="312">
        <v>0</v>
      </c>
      <c r="F25" s="312">
        <v>0</v>
      </c>
      <c r="G25" s="204">
        <v>0</v>
      </c>
      <c r="H25" s="204">
        <f t="shared" si="0"/>
        <v>0</v>
      </c>
      <c r="I25" s="342">
        <v>0</v>
      </c>
      <c r="J25" s="262">
        <v>0</v>
      </c>
      <c r="K25" s="205">
        <f>J25/D25*100</f>
        <v>0</v>
      </c>
    </row>
    <row r="26" spans="1:12">
      <c r="A26" s="210">
        <v>5</v>
      </c>
      <c r="B26" s="203" t="s">
        <v>10</v>
      </c>
      <c r="C26" s="318">
        <v>11</v>
      </c>
      <c r="D26" s="312">
        <v>35.979999999999997</v>
      </c>
      <c r="E26" s="312">
        <v>32.17</v>
      </c>
      <c r="F26" s="312">
        <v>0.13</v>
      </c>
      <c r="G26" s="204">
        <f>F26/E26*100</f>
        <v>0.40410320174075226</v>
      </c>
      <c r="H26" s="204">
        <f t="shared" si="0"/>
        <v>32.04</v>
      </c>
      <c r="I26" s="342">
        <v>10</v>
      </c>
      <c r="J26" s="262">
        <v>32.82</v>
      </c>
      <c r="K26" s="205">
        <f>J26/D26*100</f>
        <v>91.217342968315734</v>
      </c>
      <c r="L26" s="20"/>
    </row>
    <row r="27" spans="1:12" ht="18.75" customHeight="1">
      <c r="A27" s="210">
        <v>6</v>
      </c>
      <c r="B27" s="210" t="s">
        <v>23</v>
      </c>
      <c r="C27" s="318">
        <v>0</v>
      </c>
      <c r="D27" s="312">
        <v>0</v>
      </c>
      <c r="E27" s="312">
        <v>0</v>
      </c>
      <c r="F27" s="312">
        <v>0</v>
      </c>
      <c r="G27" s="204">
        <v>0</v>
      </c>
      <c r="H27" s="204">
        <f t="shared" si="0"/>
        <v>0</v>
      </c>
      <c r="I27" s="172">
        <v>0</v>
      </c>
      <c r="J27" s="161">
        <v>0</v>
      </c>
      <c r="K27" s="205">
        <v>0</v>
      </c>
    </row>
    <row r="28" spans="1:12">
      <c r="A28" s="210">
        <v>7</v>
      </c>
      <c r="B28" s="210" t="s">
        <v>261</v>
      </c>
      <c r="C28" s="318">
        <v>0</v>
      </c>
      <c r="D28" s="312">
        <v>0</v>
      </c>
      <c r="E28" s="312">
        <v>0</v>
      </c>
      <c r="F28" s="312">
        <v>0</v>
      </c>
      <c r="G28" s="204">
        <v>0</v>
      </c>
      <c r="H28" s="204">
        <f t="shared" si="0"/>
        <v>0</v>
      </c>
      <c r="I28" s="172">
        <v>0</v>
      </c>
      <c r="J28" s="161">
        <v>0</v>
      </c>
      <c r="K28" s="205">
        <v>0</v>
      </c>
    </row>
    <row r="29" spans="1:12" s="14" customFormat="1">
      <c r="A29" s="211">
        <v>8</v>
      </c>
      <c r="B29" s="210" t="s">
        <v>25</v>
      </c>
      <c r="C29" s="318">
        <v>0</v>
      </c>
      <c r="D29" s="312">
        <v>0</v>
      </c>
      <c r="E29" s="312">
        <v>0</v>
      </c>
      <c r="F29" s="312">
        <v>0</v>
      </c>
      <c r="G29" s="204">
        <v>0</v>
      </c>
      <c r="H29" s="204">
        <f t="shared" si="0"/>
        <v>0</v>
      </c>
      <c r="I29" s="342">
        <v>0</v>
      </c>
      <c r="J29" s="262">
        <v>0</v>
      </c>
      <c r="K29" s="205">
        <v>0</v>
      </c>
    </row>
    <row r="30" spans="1:12" s="4" customFormat="1" ht="15" customHeight="1">
      <c r="A30" s="726" t="s">
        <v>136</v>
      </c>
      <c r="B30" s="727"/>
      <c r="C30" s="346">
        <f>SUM(C22:C29)</f>
        <v>21</v>
      </c>
      <c r="D30" s="208">
        <f>SUM(D22:D29)</f>
        <v>46.629999999999995</v>
      </c>
      <c r="E30" s="208">
        <f>SUM(E22:E29)</f>
        <v>32.35</v>
      </c>
      <c r="F30" s="208">
        <f>SUM(F22:F29)</f>
        <v>0.31</v>
      </c>
      <c r="G30" s="208">
        <f>F30/E30*100</f>
        <v>0.95826893353941256</v>
      </c>
      <c r="H30" s="208">
        <f t="shared" si="0"/>
        <v>32.04</v>
      </c>
      <c r="I30" s="340">
        <f>SUM(I22:I29)</f>
        <v>10</v>
      </c>
      <c r="J30" s="341">
        <f>SUM(J22:J29)</f>
        <v>32.82</v>
      </c>
      <c r="K30" s="209">
        <f>SUM(K23:K29)</f>
        <v>91.217342968315734</v>
      </c>
    </row>
    <row r="31" spans="1:12">
      <c r="A31" s="202">
        <v>1</v>
      </c>
      <c r="B31" s="203" t="s">
        <v>27</v>
      </c>
      <c r="C31" s="347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f t="shared" si="0"/>
        <v>0</v>
      </c>
      <c r="I31" s="172">
        <v>0</v>
      </c>
      <c r="J31" s="161">
        <v>0</v>
      </c>
      <c r="K31" s="205">
        <v>0</v>
      </c>
    </row>
    <row r="32" spans="1:12" s="4" customFormat="1">
      <c r="A32" s="728" t="s">
        <v>137</v>
      </c>
      <c r="B32" s="729"/>
      <c r="C32" s="346">
        <f>C31</f>
        <v>0</v>
      </c>
      <c r="D32" s="208">
        <v>0</v>
      </c>
      <c r="E32" s="208">
        <v>0</v>
      </c>
      <c r="F32" s="208">
        <v>0</v>
      </c>
      <c r="G32" s="208">
        <v>0</v>
      </c>
      <c r="H32" s="208">
        <f t="shared" si="0"/>
        <v>0</v>
      </c>
      <c r="I32" s="343">
        <v>0</v>
      </c>
      <c r="J32" s="344">
        <v>0</v>
      </c>
      <c r="K32" s="209">
        <v>0</v>
      </c>
    </row>
    <row r="33" spans="1:11">
      <c r="A33" s="202">
        <v>1</v>
      </c>
      <c r="B33" s="203" t="s">
        <v>28</v>
      </c>
      <c r="C33" s="347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f t="shared" si="0"/>
        <v>0</v>
      </c>
      <c r="I33" s="172">
        <v>0</v>
      </c>
      <c r="J33" s="161">
        <v>0</v>
      </c>
      <c r="K33" s="205">
        <v>0</v>
      </c>
    </row>
    <row r="34" spans="1:11" s="4" customFormat="1">
      <c r="A34" s="728" t="s">
        <v>280</v>
      </c>
      <c r="B34" s="730"/>
      <c r="C34" s="346">
        <f>C33</f>
        <v>0</v>
      </c>
      <c r="D34" s="208">
        <f>D33</f>
        <v>0</v>
      </c>
      <c r="E34" s="208">
        <f>E33</f>
        <v>0</v>
      </c>
      <c r="F34" s="208">
        <f>F33</f>
        <v>0</v>
      </c>
      <c r="G34" s="208">
        <v>0</v>
      </c>
      <c r="H34" s="208">
        <f t="shared" si="0"/>
        <v>0</v>
      </c>
      <c r="I34" s="145">
        <f>I33</f>
        <v>0</v>
      </c>
      <c r="J34" s="146">
        <f>J33</f>
        <v>0</v>
      </c>
      <c r="K34" s="208">
        <f>K33</f>
        <v>0</v>
      </c>
    </row>
    <row r="35" spans="1:11" s="4" customFormat="1">
      <c r="A35" s="725" t="s">
        <v>287</v>
      </c>
      <c r="B35" s="725"/>
      <c r="C35" s="212">
        <f>C21+C30+C32+C34</f>
        <v>291</v>
      </c>
      <c r="D35" s="213">
        <f>D21+D30+D32+D34</f>
        <v>782.49000000000012</v>
      </c>
      <c r="E35" s="213">
        <f>E21+E30+E32+E34</f>
        <v>242.32999999999998</v>
      </c>
      <c r="F35" s="213">
        <f>F21+F30+F32+F34</f>
        <v>69.12</v>
      </c>
      <c r="G35" s="208">
        <f>F35/E35*100</f>
        <v>28.5230883505963</v>
      </c>
      <c r="H35" s="208">
        <f t="shared" si="0"/>
        <v>173.20999999999998</v>
      </c>
      <c r="I35" s="340">
        <f>I21+I30+I32+I34</f>
        <v>1356</v>
      </c>
      <c r="J35" s="341">
        <f>J21+J30+J32+J34</f>
        <v>2634.21</v>
      </c>
      <c r="K35" s="209">
        <f>J35/D35*100</f>
        <v>336.64455775792658</v>
      </c>
    </row>
  </sheetData>
  <mergeCells count="8">
    <mergeCell ref="A2:K2"/>
    <mergeCell ref="A3:K3"/>
    <mergeCell ref="A1:K1"/>
    <mergeCell ref="A35:B35"/>
    <mergeCell ref="A21:B21"/>
    <mergeCell ref="A30:B30"/>
    <mergeCell ref="A32:B32"/>
    <mergeCell ref="A34:B34"/>
  </mergeCells>
  <pageMargins left="0.25" right="0.25" top="0.75" bottom="0.75" header="0.3" footer="0.3"/>
  <pageSetup paperSize="9" scale="8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36"/>
  <sheetViews>
    <sheetView topLeftCell="A6" workbookViewId="0">
      <selection sqref="A1:J35"/>
    </sheetView>
  </sheetViews>
  <sheetFormatPr defaultRowHeight="15"/>
  <cols>
    <col min="1" max="1" width="9.42578125" style="59" bestFit="1" customWidth="1"/>
    <col min="2" max="2" width="12.85546875" style="72" customWidth="1"/>
    <col min="3" max="3" width="9.42578125" style="59" bestFit="1" customWidth="1"/>
    <col min="4" max="4" width="9.85546875" style="61" customWidth="1"/>
    <col min="5" max="5" width="9" style="59" customWidth="1"/>
    <col min="6" max="6" width="8.85546875" style="61" customWidth="1"/>
    <col min="7" max="7" width="9" style="59" customWidth="1"/>
    <col min="8" max="8" width="8.5703125" style="61" customWidth="1"/>
    <col min="9" max="9" width="8.7109375" style="59" customWidth="1"/>
    <col min="10" max="10" width="8.42578125" style="61" customWidth="1"/>
    <col min="11" max="11" width="7" customWidth="1"/>
  </cols>
  <sheetData>
    <row r="1" spans="1:10" s="353" customFormat="1" ht="15.75">
      <c r="A1" s="565">
        <v>36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ht="19.5">
      <c r="A2" s="713" t="s">
        <v>176</v>
      </c>
      <c r="B2" s="713"/>
      <c r="C2" s="713"/>
      <c r="D2" s="713"/>
      <c r="E2" s="713"/>
      <c r="F2" s="713"/>
      <c r="G2" s="713"/>
      <c r="H2" s="713"/>
      <c r="I2" s="713"/>
      <c r="J2" s="713"/>
    </row>
    <row r="3" spans="1:10" ht="21.75" customHeight="1">
      <c r="A3" s="713" t="s">
        <v>528</v>
      </c>
      <c r="B3" s="713"/>
      <c r="C3" s="713"/>
      <c r="D3" s="713"/>
      <c r="E3" s="713"/>
      <c r="F3" s="713"/>
      <c r="G3" s="713"/>
      <c r="H3" s="713"/>
      <c r="I3" s="713"/>
      <c r="J3" s="713"/>
    </row>
    <row r="4" spans="1:10" ht="49.5" customHeight="1">
      <c r="A4" s="630" t="s">
        <v>58</v>
      </c>
      <c r="B4" s="630" t="s">
        <v>0</v>
      </c>
      <c r="C4" s="731" t="s">
        <v>177</v>
      </c>
      <c r="D4" s="732"/>
      <c r="E4" s="731" t="s">
        <v>178</v>
      </c>
      <c r="F4" s="732"/>
      <c r="G4" s="630" t="s">
        <v>179</v>
      </c>
      <c r="H4" s="630"/>
      <c r="I4" s="630" t="s">
        <v>180</v>
      </c>
      <c r="J4" s="630"/>
    </row>
    <row r="5" spans="1:10" ht="24.75" customHeight="1">
      <c r="A5" s="630"/>
      <c r="B5" s="630"/>
      <c r="C5" s="410" t="s">
        <v>181</v>
      </c>
      <c r="D5" s="301" t="s">
        <v>94</v>
      </c>
      <c r="E5" s="410" t="s">
        <v>181</v>
      </c>
      <c r="F5" s="301" t="s">
        <v>182</v>
      </c>
      <c r="G5" s="410" t="s">
        <v>181</v>
      </c>
      <c r="H5" s="301" t="s">
        <v>94</v>
      </c>
      <c r="I5" s="410" t="s">
        <v>183</v>
      </c>
      <c r="J5" s="301" t="s">
        <v>182</v>
      </c>
    </row>
    <row r="6" spans="1:10">
      <c r="A6" s="269">
        <v>1</v>
      </c>
      <c r="B6" s="419" t="s">
        <v>4</v>
      </c>
      <c r="C6" s="420">
        <v>0</v>
      </c>
      <c r="D6" s="421">
        <v>0</v>
      </c>
      <c r="E6" s="420">
        <v>0</v>
      </c>
      <c r="F6" s="421">
        <v>0</v>
      </c>
      <c r="G6" s="420">
        <v>0</v>
      </c>
      <c r="H6" s="421">
        <v>0</v>
      </c>
      <c r="I6" s="420">
        <v>0</v>
      </c>
      <c r="J6" s="421">
        <v>0</v>
      </c>
    </row>
    <row r="7" spans="1:10">
      <c r="A7" s="269">
        <v>2</v>
      </c>
      <c r="B7" s="419" t="s">
        <v>5</v>
      </c>
      <c r="C7" s="420">
        <v>0</v>
      </c>
      <c r="D7" s="421">
        <v>0</v>
      </c>
      <c r="E7" s="420">
        <v>0</v>
      </c>
      <c r="F7" s="421">
        <v>0</v>
      </c>
      <c r="G7" s="420">
        <v>0</v>
      </c>
      <c r="H7" s="421">
        <v>0</v>
      </c>
      <c r="I7" s="420">
        <v>0</v>
      </c>
      <c r="J7" s="421">
        <v>0</v>
      </c>
    </row>
    <row r="8" spans="1:10">
      <c r="A8" s="269">
        <v>3</v>
      </c>
      <c r="B8" s="419" t="s">
        <v>6</v>
      </c>
      <c r="C8" s="420">
        <v>0</v>
      </c>
      <c r="D8" s="421">
        <v>0</v>
      </c>
      <c r="E8" s="420">
        <v>0</v>
      </c>
      <c r="F8" s="421">
        <v>0</v>
      </c>
      <c r="G8" s="420">
        <v>0</v>
      </c>
      <c r="H8" s="421">
        <v>0</v>
      </c>
      <c r="I8" s="420">
        <v>0</v>
      </c>
      <c r="J8" s="421">
        <v>0</v>
      </c>
    </row>
    <row r="9" spans="1:10">
      <c r="A9" s="269">
        <v>4</v>
      </c>
      <c r="B9" s="419" t="s">
        <v>7</v>
      </c>
      <c r="C9" s="420">
        <v>0</v>
      </c>
      <c r="D9" s="421">
        <v>0</v>
      </c>
      <c r="E9" s="420">
        <v>0</v>
      </c>
      <c r="F9" s="421">
        <v>0</v>
      </c>
      <c r="G9" s="420">
        <v>0</v>
      </c>
      <c r="H9" s="421">
        <v>0</v>
      </c>
      <c r="I9" s="420">
        <v>0</v>
      </c>
      <c r="J9" s="421">
        <v>0</v>
      </c>
    </row>
    <row r="10" spans="1:10">
      <c r="A10" s="269">
        <v>5</v>
      </c>
      <c r="B10" s="419" t="s">
        <v>8</v>
      </c>
      <c r="C10" s="420">
        <v>0</v>
      </c>
      <c r="D10" s="421">
        <v>0</v>
      </c>
      <c r="E10" s="420">
        <v>0</v>
      </c>
      <c r="F10" s="421">
        <v>0</v>
      </c>
      <c r="G10" s="420">
        <v>0</v>
      </c>
      <c r="H10" s="421">
        <v>0</v>
      </c>
      <c r="I10" s="420">
        <v>0</v>
      </c>
      <c r="J10" s="421">
        <v>0</v>
      </c>
    </row>
    <row r="11" spans="1:10">
      <c r="A11" s="269">
        <v>6</v>
      </c>
      <c r="B11" s="419" t="s">
        <v>9</v>
      </c>
      <c r="C11" s="420">
        <v>25</v>
      </c>
      <c r="D11" s="421">
        <v>35.89</v>
      </c>
      <c r="E11" s="420">
        <v>0</v>
      </c>
      <c r="F11" s="421">
        <v>0</v>
      </c>
      <c r="G11" s="420">
        <v>0</v>
      </c>
      <c r="H11" s="421">
        <v>0</v>
      </c>
      <c r="I11" s="420">
        <v>25</v>
      </c>
      <c r="J11" s="421">
        <v>35.19</v>
      </c>
    </row>
    <row r="12" spans="1:10">
      <c r="A12" s="269">
        <v>7</v>
      </c>
      <c r="B12" s="419" t="s">
        <v>11</v>
      </c>
      <c r="C12" s="420">
        <v>0</v>
      </c>
      <c r="D12" s="421">
        <v>0</v>
      </c>
      <c r="E12" s="420">
        <v>0</v>
      </c>
      <c r="F12" s="421">
        <v>0</v>
      </c>
      <c r="G12" s="420">
        <v>0</v>
      </c>
      <c r="H12" s="421">
        <v>0</v>
      </c>
      <c r="I12" s="420">
        <v>0</v>
      </c>
      <c r="J12" s="421">
        <v>0</v>
      </c>
    </row>
    <row r="13" spans="1:10">
      <c r="A13" s="269">
        <v>8</v>
      </c>
      <c r="B13" s="419" t="s">
        <v>12</v>
      </c>
      <c r="C13" s="420">
        <v>2</v>
      </c>
      <c r="D13" s="421">
        <v>1.54</v>
      </c>
      <c r="E13" s="420">
        <v>0</v>
      </c>
      <c r="F13" s="421">
        <v>0</v>
      </c>
      <c r="G13" s="420">
        <v>0</v>
      </c>
      <c r="H13" s="421">
        <v>0</v>
      </c>
      <c r="I13" s="420">
        <v>0</v>
      </c>
      <c r="J13" s="421">
        <v>0</v>
      </c>
    </row>
    <row r="14" spans="1:10">
      <c r="A14" s="269">
        <v>9</v>
      </c>
      <c r="B14" s="419" t="s">
        <v>13</v>
      </c>
      <c r="C14" s="420">
        <v>0</v>
      </c>
      <c r="D14" s="421">
        <v>0</v>
      </c>
      <c r="E14" s="420">
        <v>0</v>
      </c>
      <c r="F14" s="421">
        <v>0</v>
      </c>
      <c r="G14" s="420">
        <v>0</v>
      </c>
      <c r="H14" s="421">
        <v>0</v>
      </c>
      <c r="I14" s="420">
        <v>0</v>
      </c>
      <c r="J14" s="421">
        <v>0</v>
      </c>
    </row>
    <row r="15" spans="1:10">
      <c r="A15" s="269">
        <v>10</v>
      </c>
      <c r="B15" s="419" t="s">
        <v>14</v>
      </c>
      <c r="C15" s="420">
        <v>0</v>
      </c>
      <c r="D15" s="421">
        <v>0</v>
      </c>
      <c r="E15" s="420">
        <v>0</v>
      </c>
      <c r="F15" s="421">
        <v>0</v>
      </c>
      <c r="G15" s="420">
        <v>0</v>
      </c>
      <c r="H15" s="421">
        <v>0</v>
      </c>
      <c r="I15" s="420">
        <v>0</v>
      </c>
      <c r="J15" s="421">
        <v>0</v>
      </c>
    </row>
    <row r="16" spans="1:10">
      <c r="A16" s="269">
        <v>11</v>
      </c>
      <c r="B16" s="419" t="s">
        <v>15</v>
      </c>
      <c r="C16" s="420">
        <v>0</v>
      </c>
      <c r="D16" s="421">
        <v>0</v>
      </c>
      <c r="E16" s="420">
        <v>0</v>
      </c>
      <c r="F16" s="421">
        <v>0</v>
      </c>
      <c r="G16" s="420">
        <v>0</v>
      </c>
      <c r="H16" s="421">
        <v>0</v>
      </c>
      <c r="I16" s="420">
        <v>0</v>
      </c>
      <c r="J16" s="421">
        <v>0</v>
      </c>
    </row>
    <row r="17" spans="1:10">
      <c r="A17" s="269">
        <v>12</v>
      </c>
      <c r="B17" s="419" t="s">
        <v>16</v>
      </c>
      <c r="C17" s="420">
        <v>5444</v>
      </c>
      <c r="D17" s="421">
        <v>4047.82</v>
      </c>
      <c r="E17" s="420">
        <v>0</v>
      </c>
      <c r="F17" s="421">
        <v>0</v>
      </c>
      <c r="G17" s="420">
        <v>0</v>
      </c>
      <c r="H17" s="421">
        <v>0</v>
      </c>
      <c r="I17" s="420">
        <v>5444</v>
      </c>
      <c r="J17" s="421">
        <v>4047.82</v>
      </c>
    </row>
    <row r="18" spans="1:10">
      <c r="A18" s="269">
        <v>13</v>
      </c>
      <c r="B18" s="419" t="s">
        <v>17</v>
      </c>
      <c r="C18" s="420">
        <v>0</v>
      </c>
      <c r="D18" s="421">
        <v>0</v>
      </c>
      <c r="E18" s="420">
        <v>0</v>
      </c>
      <c r="F18" s="421">
        <v>0</v>
      </c>
      <c r="G18" s="420">
        <v>0</v>
      </c>
      <c r="H18" s="421">
        <v>0</v>
      </c>
      <c r="I18" s="420">
        <v>0</v>
      </c>
      <c r="J18" s="421">
        <v>0</v>
      </c>
    </row>
    <row r="19" spans="1:10">
      <c r="A19" s="269">
        <v>14</v>
      </c>
      <c r="B19" s="419" t="s">
        <v>18</v>
      </c>
      <c r="C19" s="420">
        <v>0</v>
      </c>
      <c r="D19" s="421">
        <v>0</v>
      </c>
      <c r="E19" s="420">
        <v>0</v>
      </c>
      <c r="F19" s="421">
        <v>0</v>
      </c>
      <c r="G19" s="420">
        <v>0</v>
      </c>
      <c r="H19" s="421">
        <v>0</v>
      </c>
      <c r="I19" s="420">
        <v>0</v>
      </c>
      <c r="J19" s="421">
        <v>0</v>
      </c>
    </row>
    <row r="20" spans="1:10">
      <c r="A20" s="269">
        <v>15</v>
      </c>
      <c r="B20" s="419" t="s">
        <v>19</v>
      </c>
      <c r="C20" s="420">
        <v>0</v>
      </c>
      <c r="D20" s="421">
        <v>0</v>
      </c>
      <c r="E20" s="420">
        <v>0</v>
      </c>
      <c r="F20" s="421">
        <v>0</v>
      </c>
      <c r="G20" s="420">
        <v>0</v>
      </c>
      <c r="H20" s="421">
        <v>0</v>
      </c>
      <c r="I20" s="420">
        <v>0</v>
      </c>
      <c r="J20" s="421">
        <v>0</v>
      </c>
    </row>
    <row r="21" spans="1:10">
      <c r="A21" s="269">
        <v>16</v>
      </c>
      <c r="B21" s="419" t="s">
        <v>20</v>
      </c>
      <c r="C21" s="420">
        <v>0</v>
      </c>
      <c r="D21" s="421">
        <v>0</v>
      </c>
      <c r="E21" s="420">
        <v>0</v>
      </c>
      <c r="F21" s="421">
        <v>0</v>
      </c>
      <c r="G21" s="420">
        <v>0</v>
      </c>
      <c r="H21" s="421">
        <v>0</v>
      </c>
      <c r="I21" s="420">
        <v>0</v>
      </c>
      <c r="J21" s="421">
        <v>0</v>
      </c>
    </row>
    <row r="22" spans="1:10">
      <c r="A22" s="422" t="s">
        <v>315</v>
      </c>
      <c r="B22" s="423" t="s">
        <v>57</v>
      </c>
      <c r="C22" s="424">
        <f>SUM(C6:C21)</f>
        <v>5471</v>
      </c>
      <c r="D22" s="424">
        <f t="shared" ref="D22:J22" si="0">SUM(D6:D21)</f>
        <v>4085.25</v>
      </c>
      <c r="E22" s="424">
        <f t="shared" si="0"/>
        <v>0</v>
      </c>
      <c r="F22" s="424">
        <f t="shared" si="0"/>
        <v>0</v>
      </c>
      <c r="G22" s="424">
        <f t="shared" si="0"/>
        <v>0</v>
      </c>
      <c r="H22" s="424">
        <f t="shared" si="0"/>
        <v>0</v>
      </c>
      <c r="I22" s="424">
        <f t="shared" si="0"/>
        <v>5469</v>
      </c>
      <c r="J22" s="424">
        <f t="shared" si="0"/>
        <v>4083.01</v>
      </c>
    </row>
    <row r="23" spans="1:10">
      <c r="A23" s="269">
        <v>1</v>
      </c>
      <c r="B23" s="419" t="s">
        <v>24</v>
      </c>
      <c r="C23" s="420">
        <v>0</v>
      </c>
      <c r="D23" s="421">
        <v>0</v>
      </c>
      <c r="E23" s="420">
        <v>0</v>
      </c>
      <c r="F23" s="421">
        <v>0</v>
      </c>
      <c r="G23" s="420">
        <v>0</v>
      </c>
      <c r="H23" s="421">
        <v>0</v>
      </c>
      <c r="I23" s="420">
        <v>0</v>
      </c>
      <c r="J23" s="421">
        <v>0</v>
      </c>
    </row>
    <row r="24" spans="1:10" s="4" customFormat="1" ht="15" customHeight="1">
      <c r="A24" s="269">
        <v>2</v>
      </c>
      <c r="B24" s="419" t="s">
        <v>26</v>
      </c>
      <c r="C24" s="420">
        <v>0</v>
      </c>
      <c r="D24" s="421">
        <v>0</v>
      </c>
      <c r="E24" s="420">
        <v>0</v>
      </c>
      <c r="F24" s="421">
        <v>0</v>
      </c>
      <c r="G24" s="420">
        <v>0</v>
      </c>
      <c r="H24" s="421">
        <v>0</v>
      </c>
      <c r="I24" s="420">
        <v>0</v>
      </c>
      <c r="J24" s="421">
        <v>0</v>
      </c>
    </row>
    <row r="25" spans="1:10">
      <c r="A25" s="269">
        <v>3</v>
      </c>
      <c r="B25" s="419" t="s">
        <v>21</v>
      </c>
      <c r="C25" s="420">
        <v>0</v>
      </c>
      <c r="D25" s="421">
        <v>0</v>
      </c>
      <c r="E25" s="420">
        <v>0</v>
      </c>
      <c r="F25" s="421">
        <v>0</v>
      </c>
      <c r="G25" s="420">
        <v>0</v>
      </c>
      <c r="H25" s="421">
        <v>0</v>
      </c>
      <c r="I25" s="420">
        <v>0</v>
      </c>
      <c r="J25" s="421">
        <v>0</v>
      </c>
    </row>
    <row r="26" spans="1:10">
      <c r="A26" s="269">
        <v>4</v>
      </c>
      <c r="B26" s="419" t="s">
        <v>22</v>
      </c>
      <c r="C26" s="420">
        <v>0</v>
      </c>
      <c r="D26" s="421">
        <v>0</v>
      </c>
      <c r="E26" s="420">
        <v>0</v>
      </c>
      <c r="F26" s="421">
        <v>0</v>
      </c>
      <c r="G26" s="420">
        <v>0</v>
      </c>
      <c r="H26" s="421">
        <v>0</v>
      </c>
      <c r="I26" s="420">
        <v>0</v>
      </c>
      <c r="J26" s="421">
        <v>0</v>
      </c>
    </row>
    <row r="27" spans="1:10">
      <c r="A27" s="269">
        <v>5</v>
      </c>
      <c r="B27" s="419" t="s">
        <v>10</v>
      </c>
      <c r="C27" s="420">
        <v>0</v>
      </c>
      <c r="D27" s="421">
        <v>0</v>
      </c>
      <c r="E27" s="420">
        <v>0</v>
      </c>
      <c r="F27" s="421">
        <v>0</v>
      </c>
      <c r="G27" s="420">
        <v>0</v>
      </c>
      <c r="H27" s="421">
        <v>0</v>
      </c>
      <c r="I27" s="420">
        <v>0</v>
      </c>
      <c r="J27" s="421">
        <v>0</v>
      </c>
    </row>
    <row r="28" spans="1:10">
      <c r="A28" s="269">
        <v>6</v>
      </c>
      <c r="B28" s="419" t="s">
        <v>23</v>
      </c>
      <c r="C28" s="420">
        <v>0</v>
      </c>
      <c r="D28" s="421">
        <v>0</v>
      </c>
      <c r="E28" s="420">
        <v>0</v>
      </c>
      <c r="F28" s="421">
        <v>0</v>
      </c>
      <c r="G28" s="420">
        <v>0</v>
      </c>
      <c r="H28" s="421">
        <v>0</v>
      </c>
      <c r="I28" s="420">
        <v>0</v>
      </c>
      <c r="J28" s="421">
        <v>0</v>
      </c>
    </row>
    <row r="29" spans="1:10">
      <c r="A29" s="269">
        <v>7</v>
      </c>
      <c r="B29" s="419" t="s">
        <v>261</v>
      </c>
      <c r="C29" s="420">
        <v>0</v>
      </c>
      <c r="D29" s="421">
        <v>0</v>
      </c>
      <c r="E29" s="420">
        <v>0</v>
      </c>
      <c r="F29" s="421">
        <v>0</v>
      </c>
      <c r="G29" s="420">
        <v>0</v>
      </c>
      <c r="H29" s="421">
        <v>0</v>
      </c>
      <c r="I29" s="420">
        <v>0</v>
      </c>
      <c r="J29" s="421">
        <v>0</v>
      </c>
    </row>
    <row r="30" spans="1:10">
      <c r="A30" s="269">
        <v>8</v>
      </c>
      <c r="B30" s="419" t="s">
        <v>25</v>
      </c>
      <c r="C30" s="420">
        <v>0</v>
      </c>
      <c r="D30" s="421">
        <v>0</v>
      </c>
      <c r="E30" s="420">
        <v>0</v>
      </c>
      <c r="F30" s="421">
        <v>0</v>
      </c>
      <c r="G30" s="420">
        <v>0</v>
      </c>
      <c r="H30" s="421">
        <v>0</v>
      </c>
      <c r="I30" s="420">
        <v>0</v>
      </c>
      <c r="J30" s="421">
        <v>0</v>
      </c>
    </row>
    <row r="31" spans="1:10" s="14" customFormat="1">
      <c r="A31" s="422" t="s">
        <v>316</v>
      </c>
      <c r="B31" s="423" t="s">
        <v>57</v>
      </c>
      <c r="C31" s="424">
        <v>0</v>
      </c>
      <c r="D31" s="425">
        <v>0</v>
      </c>
      <c r="E31" s="424">
        <v>0</v>
      </c>
      <c r="F31" s="425">
        <v>0</v>
      </c>
      <c r="G31" s="424">
        <v>0</v>
      </c>
      <c r="H31" s="425">
        <v>0</v>
      </c>
      <c r="I31" s="424">
        <v>0</v>
      </c>
      <c r="J31" s="425">
        <v>0</v>
      </c>
    </row>
    <row r="32" spans="1:10" s="4" customFormat="1" ht="15.75" customHeight="1">
      <c r="A32" s="269">
        <v>1</v>
      </c>
      <c r="B32" s="419" t="s">
        <v>27</v>
      </c>
      <c r="C32" s="420">
        <v>470</v>
      </c>
      <c r="D32" s="421">
        <v>535.9</v>
      </c>
      <c r="E32" s="420">
        <v>0</v>
      </c>
      <c r="F32" s="421">
        <v>0</v>
      </c>
      <c r="G32" s="420">
        <v>0</v>
      </c>
      <c r="H32" s="421">
        <v>0</v>
      </c>
      <c r="I32" s="420">
        <v>431</v>
      </c>
      <c r="J32" s="421">
        <v>535.9</v>
      </c>
    </row>
    <row r="33" spans="1:10">
      <c r="A33" s="422" t="s">
        <v>162</v>
      </c>
      <c r="B33" s="423" t="s">
        <v>57</v>
      </c>
      <c r="C33" s="424">
        <f>C32</f>
        <v>470</v>
      </c>
      <c r="D33" s="424">
        <f t="shared" ref="D33:J33" si="1">D32</f>
        <v>535.9</v>
      </c>
      <c r="E33" s="424">
        <f t="shared" si="1"/>
        <v>0</v>
      </c>
      <c r="F33" s="424">
        <f t="shared" si="1"/>
        <v>0</v>
      </c>
      <c r="G33" s="424">
        <f t="shared" si="1"/>
        <v>0</v>
      </c>
      <c r="H33" s="424">
        <f t="shared" si="1"/>
        <v>0</v>
      </c>
      <c r="I33" s="424">
        <f t="shared" si="1"/>
        <v>431</v>
      </c>
      <c r="J33" s="424">
        <f t="shared" si="1"/>
        <v>535.9</v>
      </c>
    </row>
    <row r="34" spans="1:10" s="4" customFormat="1">
      <c r="A34" s="269">
        <v>1</v>
      </c>
      <c r="B34" s="419" t="s">
        <v>28</v>
      </c>
      <c r="C34" s="420">
        <v>244</v>
      </c>
      <c r="D34" s="421">
        <v>5239.96</v>
      </c>
      <c r="E34" s="420">
        <v>0</v>
      </c>
      <c r="F34" s="421">
        <v>0</v>
      </c>
      <c r="G34" s="420">
        <v>0</v>
      </c>
      <c r="H34" s="421">
        <v>0</v>
      </c>
      <c r="I34" s="420">
        <v>203</v>
      </c>
      <c r="J34" s="421">
        <v>5206.6400000000003</v>
      </c>
    </row>
    <row r="35" spans="1:10" ht="16.5" customHeight="1">
      <c r="A35" s="422" t="s">
        <v>317</v>
      </c>
      <c r="B35" s="423" t="s">
        <v>57</v>
      </c>
      <c r="C35" s="424">
        <f>C22+C31+C33+C34</f>
        <v>6185</v>
      </c>
      <c r="D35" s="424">
        <f t="shared" ref="D35:J35" si="2">D22+D31+D33+D34</f>
        <v>9861.11</v>
      </c>
      <c r="E35" s="424">
        <f t="shared" si="2"/>
        <v>0</v>
      </c>
      <c r="F35" s="424">
        <f t="shared" si="2"/>
        <v>0</v>
      </c>
      <c r="G35" s="424">
        <f t="shared" si="2"/>
        <v>0</v>
      </c>
      <c r="H35" s="424">
        <f t="shared" si="2"/>
        <v>0</v>
      </c>
      <c r="I35" s="424">
        <f t="shared" si="2"/>
        <v>6103</v>
      </c>
      <c r="J35" s="424">
        <f t="shared" si="2"/>
        <v>9825.5499999999993</v>
      </c>
    </row>
    <row r="36" spans="1:10">
      <c r="A36" s="62"/>
      <c r="B36" s="71"/>
      <c r="C36" s="63"/>
      <c r="D36" s="64"/>
      <c r="E36" s="63"/>
      <c r="F36" s="64"/>
      <c r="G36" s="63"/>
      <c r="H36" s="64"/>
      <c r="I36" s="63"/>
      <c r="J36" s="64"/>
    </row>
  </sheetData>
  <mergeCells count="9">
    <mergeCell ref="A1:J1"/>
    <mergeCell ref="A2:J2"/>
    <mergeCell ref="A3:J3"/>
    <mergeCell ref="A4:A5"/>
    <mergeCell ref="B4:B5"/>
    <mergeCell ref="C4:D4"/>
    <mergeCell ref="E4:F4"/>
    <mergeCell ref="G4:H4"/>
    <mergeCell ref="I4:J4"/>
  </mergeCells>
  <printOptions gridLines="1"/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sqref="A1:E32"/>
    </sheetView>
  </sheetViews>
  <sheetFormatPr defaultRowHeight="15"/>
  <cols>
    <col min="2" max="2" width="34.28515625" bestFit="1" customWidth="1"/>
    <col min="3" max="3" width="12.5703125" bestFit="1" customWidth="1"/>
    <col min="4" max="4" width="15.140625" customWidth="1"/>
    <col min="5" max="5" width="12.5703125" bestFit="1" customWidth="1"/>
  </cols>
  <sheetData>
    <row r="1" spans="1:5" ht="19.5">
      <c r="A1" s="543">
        <v>2</v>
      </c>
      <c r="B1" s="543"/>
      <c r="C1" s="543"/>
      <c r="D1" s="543"/>
      <c r="E1" s="543"/>
    </row>
    <row r="2" spans="1:5">
      <c r="A2" s="75"/>
      <c r="B2" s="75"/>
      <c r="C2" s="75"/>
      <c r="D2" s="75"/>
      <c r="E2" s="75"/>
    </row>
    <row r="3" spans="1:5" ht="18">
      <c r="A3" s="544" t="s">
        <v>377</v>
      </c>
      <c r="B3" s="544"/>
      <c r="C3" s="544"/>
      <c r="D3" s="544"/>
      <c r="E3" s="544"/>
    </row>
    <row r="4" spans="1:5">
      <c r="A4" s="505" t="s">
        <v>378</v>
      </c>
      <c r="B4" s="505" t="s">
        <v>379</v>
      </c>
      <c r="C4" s="505" t="s">
        <v>380</v>
      </c>
      <c r="D4" s="505" t="s">
        <v>381</v>
      </c>
      <c r="E4" s="505" t="s">
        <v>382</v>
      </c>
    </row>
    <row r="5" spans="1:5">
      <c r="A5" s="85">
        <v>1</v>
      </c>
      <c r="B5" s="85" t="s">
        <v>383</v>
      </c>
      <c r="C5" s="85" t="s">
        <v>384</v>
      </c>
      <c r="D5" s="85" t="s">
        <v>385</v>
      </c>
      <c r="E5" s="86">
        <v>83743</v>
      </c>
    </row>
    <row r="6" spans="1:5">
      <c r="A6" s="85">
        <v>2</v>
      </c>
      <c r="B6" s="85" t="s">
        <v>355</v>
      </c>
      <c r="C6" s="85" t="s">
        <v>384</v>
      </c>
      <c r="D6" s="85" t="s">
        <v>386</v>
      </c>
      <c r="E6" s="86">
        <v>1383727</v>
      </c>
    </row>
    <row r="7" spans="1:5" ht="27">
      <c r="A7" s="85">
        <v>3</v>
      </c>
      <c r="B7" s="85" t="s">
        <v>387</v>
      </c>
      <c r="C7" s="85" t="s">
        <v>388</v>
      </c>
      <c r="D7" s="85" t="s">
        <v>389</v>
      </c>
      <c r="E7" s="85">
        <v>17</v>
      </c>
    </row>
    <row r="8" spans="1:5" ht="27">
      <c r="A8" s="85">
        <v>4</v>
      </c>
      <c r="B8" s="85" t="s">
        <v>390</v>
      </c>
      <c r="C8" s="85" t="s">
        <v>388</v>
      </c>
      <c r="D8" s="85" t="s">
        <v>391</v>
      </c>
      <c r="E8" s="85">
        <v>938</v>
      </c>
    </row>
    <row r="9" spans="1:5" ht="27">
      <c r="A9" s="85">
        <v>5</v>
      </c>
      <c r="B9" s="85" t="s">
        <v>392</v>
      </c>
      <c r="C9" s="85" t="s">
        <v>388</v>
      </c>
      <c r="D9" s="85" t="s">
        <v>393</v>
      </c>
      <c r="E9" s="85">
        <v>22.94</v>
      </c>
    </row>
    <row r="10" spans="1:5" ht="27">
      <c r="A10" s="85">
        <v>6</v>
      </c>
      <c r="B10" s="85" t="s">
        <v>394</v>
      </c>
      <c r="C10" s="85" t="s">
        <v>395</v>
      </c>
      <c r="D10" s="85" t="s">
        <v>393</v>
      </c>
      <c r="E10" s="85">
        <v>26.03</v>
      </c>
    </row>
    <row r="11" spans="1:5" ht="40.5">
      <c r="A11" s="85">
        <v>7</v>
      </c>
      <c r="B11" s="85" t="s">
        <v>396</v>
      </c>
      <c r="C11" s="85" t="s">
        <v>397</v>
      </c>
      <c r="D11" s="85" t="s">
        <v>393</v>
      </c>
      <c r="E11" s="87">
        <v>38.33</v>
      </c>
    </row>
    <row r="12" spans="1:5">
      <c r="A12" s="540">
        <v>8</v>
      </c>
      <c r="B12" s="85" t="s">
        <v>398</v>
      </c>
      <c r="C12" s="540" t="s">
        <v>384</v>
      </c>
      <c r="D12" s="540" t="s">
        <v>393</v>
      </c>
      <c r="E12" s="85" t="s">
        <v>399</v>
      </c>
    </row>
    <row r="13" spans="1:5">
      <c r="A13" s="541"/>
      <c r="B13" s="85" t="s">
        <v>400</v>
      </c>
      <c r="C13" s="541"/>
      <c r="D13" s="541"/>
      <c r="E13" s="85" t="s">
        <v>401</v>
      </c>
    </row>
    <row r="14" spans="1:5">
      <c r="A14" s="542"/>
      <c r="B14" s="85" t="s">
        <v>402</v>
      </c>
      <c r="C14" s="542"/>
      <c r="D14" s="542"/>
      <c r="E14" s="85" t="s">
        <v>403</v>
      </c>
    </row>
    <row r="15" spans="1:5" ht="25.5">
      <c r="A15" s="540">
        <v>9</v>
      </c>
      <c r="B15" s="88" t="s">
        <v>404</v>
      </c>
      <c r="C15" s="540" t="s">
        <v>405</v>
      </c>
      <c r="D15" s="540" t="s">
        <v>406</v>
      </c>
      <c r="E15" s="89"/>
    </row>
    <row r="16" spans="1:5">
      <c r="A16" s="541"/>
      <c r="B16" s="85" t="s">
        <v>407</v>
      </c>
      <c r="C16" s="541"/>
      <c r="D16" s="541"/>
      <c r="E16" s="85">
        <v>7151.25</v>
      </c>
    </row>
    <row r="17" spans="1:5">
      <c r="A17" s="542"/>
      <c r="B17" s="85" t="s">
        <v>408</v>
      </c>
      <c r="C17" s="542"/>
      <c r="D17" s="542"/>
      <c r="E17" s="85">
        <v>5496.81</v>
      </c>
    </row>
    <row r="18" spans="1:5" ht="25.5">
      <c r="A18" s="540">
        <v>10</v>
      </c>
      <c r="B18" s="88" t="s">
        <v>409</v>
      </c>
      <c r="C18" s="540" t="s">
        <v>405</v>
      </c>
      <c r="D18" s="540" t="s">
        <v>406</v>
      </c>
      <c r="E18" s="85"/>
    </row>
    <row r="19" spans="1:5">
      <c r="A19" s="541"/>
      <c r="B19" s="85" t="s">
        <v>407</v>
      </c>
      <c r="C19" s="541"/>
      <c r="D19" s="541"/>
      <c r="E19" s="85">
        <v>6334.61</v>
      </c>
    </row>
    <row r="20" spans="1:5">
      <c r="A20" s="542"/>
      <c r="B20" s="85" t="s">
        <v>408</v>
      </c>
      <c r="C20" s="542"/>
      <c r="D20" s="542"/>
      <c r="E20" s="85">
        <v>4871.3999999999996</v>
      </c>
    </row>
    <row r="21" spans="1:5">
      <c r="A21" s="540">
        <v>11</v>
      </c>
      <c r="B21" s="88" t="s">
        <v>410</v>
      </c>
      <c r="C21" s="540" t="s">
        <v>405</v>
      </c>
      <c r="D21" s="540" t="s">
        <v>411</v>
      </c>
      <c r="E21" s="85"/>
    </row>
    <row r="22" spans="1:5">
      <c r="A22" s="541"/>
      <c r="B22" s="85" t="s">
        <v>407</v>
      </c>
      <c r="C22" s="541"/>
      <c r="D22" s="541"/>
      <c r="E22" s="85" t="s">
        <v>412</v>
      </c>
    </row>
    <row r="23" spans="1:5">
      <c r="A23" s="542"/>
      <c r="B23" s="85" t="s">
        <v>408</v>
      </c>
      <c r="C23" s="542"/>
      <c r="D23" s="542"/>
      <c r="E23" s="85">
        <v>39897</v>
      </c>
    </row>
    <row r="24" spans="1:5" ht="40.5">
      <c r="A24" s="85">
        <v>12</v>
      </c>
      <c r="B24" s="85" t="s">
        <v>413</v>
      </c>
      <c r="C24" s="85" t="s">
        <v>414</v>
      </c>
      <c r="D24" s="85" t="s">
        <v>415</v>
      </c>
      <c r="E24" s="89"/>
    </row>
    <row r="25" spans="1:5">
      <c r="A25" s="85">
        <v>13</v>
      </c>
      <c r="B25" s="85" t="s">
        <v>416</v>
      </c>
      <c r="C25" s="85" t="s">
        <v>417</v>
      </c>
      <c r="D25" s="85" t="s">
        <v>418</v>
      </c>
      <c r="E25" s="85"/>
    </row>
    <row r="26" spans="1:5">
      <c r="A26" s="85">
        <v>14</v>
      </c>
      <c r="B26" s="85" t="s">
        <v>419</v>
      </c>
      <c r="C26" s="85" t="s">
        <v>388</v>
      </c>
      <c r="D26" s="85" t="s">
        <v>418</v>
      </c>
      <c r="E26" s="85"/>
    </row>
    <row r="27" spans="1:5" ht="27">
      <c r="A27" s="85">
        <v>15</v>
      </c>
      <c r="B27" s="85" t="s">
        <v>420</v>
      </c>
      <c r="C27" s="85" t="s">
        <v>414</v>
      </c>
      <c r="D27" s="85" t="s">
        <v>415</v>
      </c>
      <c r="E27" s="89"/>
    </row>
    <row r="28" spans="1:5">
      <c r="A28" s="85">
        <v>16</v>
      </c>
      <c r="B28" s="85" t="s">
        <v>421</v>
      </c>
      <c r="C28" s="85" t="s">
        <v>405</v>
      </c>
      <c r="D28" s="85" t="s">
        <v>78</v>
      </c>
      <c r="E28" s="85">
        <v>21</v>
      </c>
    </row>
    <row r="29" spans="1:5" ht="27">
      <c r="A29" s="85">
        <v>17</v>
      </c>
      <c r="B29" s="85" t="s">
        <v>422</v>
      </c>
      <c r="C29" s="85" t="s">
        <v>423</v>
      </c>
      <c r="D29" s="85" t="s">
        <v>424</v>
      </c>
      <c r="E29" s="85">
        <v>9</v>
      </c>
    </row>
    <row r="30" spans="1:5">
      <c r="A30" s="85">
        <v>18</v>
      </c>
      <c r="B30" s="85" t="s">
        <v>425</v>
      </c>
      <c r="C30" s="85" t="s">
        <v>426</v>
      </c>
      <c r="D30" s="85" t="s">
        <v>427</v>
      </c>
      <c r="E30" s="85">
        <v>39</v>
      </c>
    </row>
    <row r="31" spans="1:5" ht="17.25">
      <c r="A31" s="85">
        <v>19</v>
      </c>
      <c r="B31" s="85" t="s">
        <v>428</v>
      </c>
      <c r="C31" s="85" t="s">
        <v>388</v>
      </c>
      <c r="D31" s="85" t="s">
        <v>388</v>
      </c>
      <c r="E31" s="89"/>
    </row>
    <row r="32" spans="1:5" ht="17.25">
      <c r="A32" s="85" t="s">
        <v>429</v>
      </c>
      <c r="B32" s="85" t="s">
        <v>430</v>
      </c>
      <c r="C32" s="85" t="s">
        <v>388</v>
      </c>
      <c r="D32" s="85" t="s">
        <v>388</v>
      </c>
      <c r="E32" s="89"/>
    </row>
  </sheetData>
  <mergeCells count="14">
    <mergeCell ref="A18:A20"/>
    <mergeCell ref="C18:C20"/>
    <mergeCell ref="D18:D20"/>
    <mergeCell ref="A21:A23"/>
    <mergeCell ref="C21:C23"/>
    <mergeCell ref="D21:D23"/>
    <mergeCell ref="A15:A17"/>
    <mergeCell ref="C15:C17"/>
    <mergeCell ref="D15:D17"/>
    <mergeCell ref="A1:E1"/>
    <mergeCell ref="A3:E3"/>
    <mergeCell ref="A12:A14"/>
    <mergeCell ref="C12:C14"/>
    <mergeCell ref="D12:D14"/>
  </mergeCells>
  <pageMargins left="0.7" right="0.7" top="0.75" bottom="0.75" header="0.3" footer="0.3"/>
  <pageSetup paperSize="9" scale="104" orientation="portrait" r:id="rId1"/>
  <ignoredErrors>
    <ignoredError sqref="E22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W34"/>
  <sheetViews>
    <sheetView zoomScale="80" zoomScaleNormal="80" workbookViewId="0">
      <selection sqref="A1:R34"/>
    </sheetView>
  </sheetViews>
  <sheetFormatPr defaultRowHeight="15"/>
  <cols>
    <col min="1" max="1" width="6.5703125" customWidth="1"/>
    <col min="2" max="2" width="11.140625" customWidth="1"/>
    <col min="3" max="3" width="7.42578125" style="18" customWidth="1"/>
    <col min="4" max="4" width="9.28515625" style="23" bestFit="1" customWidth="1"/>
    <col min="5" max="5" width="7.7109375" style="18" customWidth="1"/>
    <col min="6" max="6" width="9.42578125" style="23" bestFit="1" customWidth="1"/>
    <col min="7" max="7" width="7.5703125" style="18" customWidth="1"/>
    <col min="8" max="8" width="8.5703125" style="23" customWidth="1"/>
    <col min="9" max="9" width="7.5703125" style="18" customWidth="1"/>
    <col min="10" max="10" width="9.85546875" style="23" customWidth="1"/>
    <col min="11" max="11" width="6.85546875" style="18" customWidth="1"/>
    <col min="12" max="12" width="10.42578125" style="23" bestFit="1" customWidth="1"/>
    <col min="13" max="13" width="7.7109375" style="18" customWidth="1"/>
    <col min="14" max="14" width="11.28515625" style="23" bestFit="1" customWidth="1"/>
    <col min="15" max="15" width="8" style="18" customWidth="1"/>
    <col min="16" max="16" width="10.42578125" style="23" bestFit="1" customWidth="1"/>
    <col min="17" max="17" width="8" style="18" customWidth="1"/>
    <col min="18" max="18" width="11.7109375" style="23" bestFit="1" customWidth="1"/>
  </cols>
  <sheetData>
    <row r="1" spans="1:18" s="15" customFormat="1" ht="23.25" customHeight="1">
      <c r="A1" s="734">
        <v>37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</row>
    <row r="2" spans="1:18" s="30" customFormat="1" ht="26.25" customHeight="1">
      <c r="A2" s="735" t="s">
        <v>492</v>
      </c>
      <c r="B2" s="735"/>
      <c r="C2" s="735"/>
      <c r="D2" s="736"/>
      <c r="E2" s="735"/>
      <c r="F2" s="736"/>
      <c r="G2" s="735"/>
      <c r="H2" s="736"/>
      <c r="I2" s="735"/>
      <c r="J2" s="736"/>
      <c r="K2" s="735"/>
      <c r="L2" s="736"/>
      <c r="M2" s="735"/>
      <c r="N2" s="736"/>
      <c r="O2" s="735"/>
      <c r="P2" s="736"/>
      <c r="Q2" s="735"/>
      <c r="R2" s="736"/>
    </row>
    <row r="3" spans="1:18" ht="20.25" customHeight="1">
      <c r="A3" s="631" t="s">
        <v>186</v>
      </c>
      <c r="B3" s="739" t="s">
        <v>187</v>
      </c>
      <c r="C3" s="582" t="s">
        <v>188</v>
      </c>
      <c r="D3" s="742"/>
      <c r="E3" s="716"/>
      <c r="F3" s="733"/>
      <c r="G3" s="190" t="s">
        <v>189</v>
      </c>
      <c r="H3" s="191"/>
      <c r="I3" s="192"/>
      <c r="J3" s="193"/>
      <c r="K3" s="582" t="s">
        <v>190</v>
      </c>
      <c r="L3" s="742"/>
      <c r="M3" s="716"/>
      <c r="N3" s="733"/>
      <c r="O3" s="582" t="s">
        <v>31</v>
      </c>
      <c r="P3" s="742"/>
      <c r="Q3" s="716"/>
      <c r="R3" s="733"/>
    </row>
    <row r="4" spans="1:18" ht="24" customHeight="1">
      <c r="A4" s="707"/>
      <c r="B4" s="740"/>
      <c r="C4" s="582" t="s">
        <v>191</v>
      </c>
      <c r="D4" s="733"/>
      <c r="E4" s="582" t="s">
        <v>88</v>
      </c>
      <c r="F4" s="733"/>
      <c r="G4" s="582" t="s">
        <v>191</v>
      </c>
      <c r="H4" s="733"/>
      <c r="I4" s="582" t="s">
        <v>88</v>
      </c>
      <c r="J4" s="733"/>
      <c r="K4" s="582" t="s">
        <v>191</v>
      </c>
      <c r="L4" s="733"/>
      <c r="M4" s="582" t="s">
        <v>88</v>
      </c>
      <c r="N4" s="733"/>
      <c r="O4" s="582" t="s">
        <v>191</v>
      </c>
      <c r="P4" s="733"/>
      <c r="Q4" s="582" t="s">
        <v>88</v>
      </c>
      <c r="R4" s="733"/>
    </row>
    <row r="5" spans="1:18">
      <c r="A5" s="632"/>
      <c r="B5" s="741"/>
      <c r="C5" s="194" t="s">
        <v>532</v>
      </c>
      <c r="D5" s="332" t="s">
        <v>192</v>
      </c>
      <c r="E5" s="194" t="s">
        <v>532</v>
      </c>
      <c r="F5" s="332" t="s">
        <v>192</v>
      </c>
      <c r="G5" s="194" t="s">
        <v>532</v>
      </c>
      <c r="H5" s="332" t="s">
        <v>192</v>
      </c>
      <c r="I5" s="194" t="s">
        <v>532</v>
      </c>
      <c r="J5" s="332" t="s">
        <v>192</v>
      </c>
      <c r="K5" s="194" t="s">
        <v>532</v>
      </c>
      <c r="L5" s="332" t="s">
        <v>192</v>
      </c>
      <c r="M5" s="194" t="s">
        <v>532</v>
      </c>
      <c r="N5" s="332" t="s">
        <v>192</v>
      </c>
      <c r="O5" s="194" t="s">
        <v>532</v>
      </c>
      <c r="P5" s="332" t="s">
        <v>192</v>
      </c>
      <c r="Q5" s="194" t="s">
        <v>532</v>
      </c>
      <c r="R5" s="332" t="s">
        <v>192</v>
      </c>
    </row>
    <row r="6" spans="1:18">
      <c r="A6" s="195">
        <f>ROW(A1)</f>
        <v>1</v>
      </c>
      <c r="B6" s="196" t="s">
        <v>4</v>
      </c>
      <c r="C6" s="326">
        <v>0</v>
      </c>
      <c r="D6" s="327">
        <v>0</v>
      </c>
      <c r="E6" s="326">
        <v>15</v>
      </c>
      <c r="F6" s="327">
        <v>4.12</v>
      </c>
      <c r="G6" s="326">
        <v>0</v>
      </c>
      <c r="H6" s="327">
        <v>0</v>
      </c>
      <c r="I6" s="326">
        <v>1</v>
      </c>
      <c r="J6" s="327">
        <v>4.6399999999999997</v>
      </c>
      <c r="K6" s="326">
        <v>0</v>
      </c>
      <c r="L6" s="327">
        <v>0</v>
      </c>
      <c r="M6" s="326">
        <v>2</v>
      </c>
      <c r="N6" s="327">
        <v>25.49</v>
      </c>
      <c r="O6" s="29">
        <f t="shared" ref="O6:O34" si="0">C6+G6+K6</f>
        <v>0</v>
      </c>
      <c r="P6" s="119">
        <f t="shared" ref="P6:P34" si="1">D6+H6+L6</f>
        <v>0</v>
      </c>
      <c r="Q6" s="29">
        <f t="shared" ref="Q6:Q34" si="2">E6+I6+M6</f>
        <v>18</v>
      </c>
      <c r="R6" s="119">
        <f t="shared" ref="R6:R34" si="3">F6+J6+N6</f>
        <v>34.25</v>
      </c>
    </row>
    <row r="7" spans="1:18">
      <c r="A7" s="195">
        <f t="shared" ref="A7:A21" si="4">ROW(A2)</f>
        <v>2</v>
      </c>
      <c r="B7" s="196" t="s">
        <v>5</v>
      </c>
      <c r="C7" s="326">
        <v>103</v>
      </c>
      <c r="D7" s="327">
        <v>41.94</v>
      </c>
      <c r="E7" s="326">
        <v>103</v>
      </c>
      <c r="F7" s="327">
        <v>33.89</v>
      </c>
      <c r="G7" s="326">
        <v>9</v>
      </c>
      <c r="H7" s="327">
        <v>38.200000000000003</v>
      </c>
      <c r="I7" s="326">
        <v>9</v>
      </c>
      <c r="J7" s="327">
        <v>22.4</v>
      </c>
      <c r="K7" s="326">
        <v>2</v>
      </c>
      <c r="L7" s="327">
        <v>20</v>
      </c>
      <c r="M7" s="326">
        <v>2</v>
      </c>
      <c r="N7" s="327">
        <v>11.55</v>
      </c>
      <c r="O7" s="29">
        <f t="shared" si="0"/>
        <v>114</v>
      </c>
      <c r="P7" s="119">
        <f t="shared" si="1"/>
        <v>100.14</v>
      </c>
      <c r="Q7" s="29">
        <f t="shared" si="2"/>
        <v>114</v>
      </c>
      <c r="R7" s="119">
        <f t="shared" si="3"/>
        <v>67.84</v>
      </c>
    </row>
    <row r="8" spans="1:18">
      <c r="A8" s="195">
        <f t="shared" si="4"/>
        <v>3</v>
      </c>
      <c r="B8" s="196" t="s">
        <v>6</v>
      </c>
      <c r="C8" s="326">
        <v>62</v>
      </c>
      <c r="D8" s="327">
        <v>38.56</v>
      </c>
      <c r="E8" s="326">
        <v>76</v>
      </c>
      <c r="F8" s="327">
        <v>49.76</v>
      </c>
      <c r="G8" s="326">
        <v>120</v>
      </c>
      <c r="H8" s="327">
        <v>61.95</v>
      </c>
      <c r="I8" s="326">
        <v>204</v>
      </c>
      <c r="J8" s="327">
        <v>313.08</v>
      </c>
      <c r="K8" s="326">
        <v>9</v>
      </c>
      <c r="L8" s="327">
        <v>1.18</v>
      </c>
      <c r="M8" s="326">
        <v>38</v>
      </c>
      <c r="N8" s="327">
        <v>207.56</v>
      </c>
      <c r="O8" s="29">
        <f t="shared" si="0"/>
        <v>191</v>
      </c>
      <c r="P8" s="119">
        <f t="shared" si="1"/>
        <v>101.69000000000001</v>
      </c>
      <c r="Q8" s="29">
        <f t="shared" si="2"/>
        <v>318</v>
      </c>
      <c r="R8" s="119">
        <f t="shared" si="3"/>
        <v>570.4</v>
      </c>
    </row>
    <row r="9" spans="1:18">
      <c r="A9" s="195">
        <f t="shared" si="4"/>
        <v>4</v>
      </c>
      <c r="B9" s="196" t="s">
        <v>7</v>
      </c>
      <c r="C9" s="326">
        <v>3</v>
      </c>
      <c r="D9" s="327">
        <v>1.5</v>
      </c>
      <c r="E9" s="326">
        <v>38</v>
      </c>
      <c r="F9" s="327">
        <v>18.260000000000002</v>
      </c>
      <c r="G9" s="326">
        <v>4</v>
      </c>
      <c r="H9" s="327">
        <v>18</v>
      </c>
      <c r="I9" s="326">
        <v>27</v>
      </c>
      <c r="J9" s="327">
        <v>178</v>
      </c>
      <c r="K9" s="326">
        <v>0</v>
      </c>
      <c r="L9" s="327">
        <v>0</v>
      </c>
      <c r="M9" s="326">
        <v>20</v>
      </c>
      <c r="N9" s="327">
        <v>154</v>
      </c>
      <c r="O9" s="29">
        <f t="shared" si="0"/>
        <v>7</v>
      </c>
      <c r="P9" s="119">
        <f t="shared" si="1"/>
        <v>19.5</v>
      </c>
      <c r="Q9" s="29">
        <f t="shared" si="2"/>
        <v>85</v>
      </c>
      <c r="R9" s="119">
        <f t="shared" si="3"/>
        <v>350.26</v>
      </c>
    </row>
    <row r="10" spans="1:18">
      <c r="A10" s="195">
        <f t="shared" si="4"/>
        <v>5</v>
      </c>
      <c r="B10" s="196" t="s">
        <v>8</v>
      </c>
      <c r="C10" s="326">
        <v>25</v>
      </c>
      <c r="D10" s="327">
        <v>8.6300000000000008</v>
      </c>
      <c r="E10" s="326">
        <v>172</v>
      </c>
      <c r="F10" s="327">
        <v>47.23</v>
      </c>
      <c r="G10" s="326">
        <v>76</v>
      </c>
      <c r="H10" s="327">
        <v>246.69</v>
      </c>
      <c r="I10" s="326">
        <v>411</v>
      </c>
      <c r="J10" s="327">
        <v>1003.98</v>
      </c>
      <c r="K10" s="326">
        <v>76</v>
      </c>
      <c r="L10" s="327">
        <v>574.66999999999996</v>
      </c>
      <c r="M10" s="326">
        <v>249</v>
      </c>
      <c r="N10" s="327">
        <v>1736.07</v>
      </c>
      <c r="O10" s="29">
        <f t="shared" si="0"/>
        <v>177</v>
      </c>
      <c r="P10" s="119">
        <f t="shared" si="1"/>
        <v>829.99</v>
      </c>
      <c r="Q10" s="29">
        <f t="shared" si="2"/>
        <v>832</v>
      </c>
      <c r="R10" s="119">
        <f t="shared" si="3"/>
        <v>2787.2799999999997</v>
      </c>
    </row>
    <row r="11" spans="1:18">
      <c r="A11" s="195">
        <f t="shared" si="4"/>
        <v>6</v>
      </c>
      <c r="B11" s="196" t="s">
        <v>9</v>
      </c>
      <c r="C11" s="326">
        <v>3</v>
      </c>
      <c r="D11" s="327">
        <v>1.5</v>
      </c>
      <c r="E11" s="326">
        <v>17</v>
      </c>
      <c r="F11" s="327">
        <v>7.75</v>
      </c>
      <c r="G11" s="326">
        <v>12</v>
      </c>
      <c r="H11" s="327">
        <v>21.55</v>
      </c>
      <c r="I11" s="326">
        <v>44</v>
      </c>
      <c r="J11" s="327">
        <v>138.47</v>
      </c>
      <c r="K11" s="326">
        <v>5</v>
      </c>
      <c r="L11" s="327">
        <v>45.5</v>
      </c>
      <c r="M11" s="326">
        <v>24</v>
      </c>
      <c r="N11" s="327">
        <v>204.7</v>
      </c>
      <c r="O11" s="29">
        <f t="shared" si="0"/>
        <v>20</v>
      </c>
      <c r="P11" s="119">
        <f t="shared" si="1"/>
        <v>68.55</v>
      </c>
      <c r="Q11" s="29">
        <f t="shared" si="2"/>
        <v>85</v>
      </c>
      <c r="R11" s="119">
        <f t="shared" si="3"/>
        <v>350.91999999999996</v>
      </c>
    </row>
    <row r="12" spans="1:18">
      <c r="A12" s="195">
        <f t="shared" si="4"/>
        <v>7</v>
      </c>
      <c r="B12" s="196" t="s">
        <v>184</v>
      </c>
      <c r="C12" s="326">
        <v>0</v>
      </c>
      <c r="D12" s="327">
        <v>0</v>
      </c>
      <c r="E12" s="326">
        <v>3</v>
      </c>
      <c r="F12" s="327">
        <v>1.32</v>
      </c>
      <c r="G12" s="326">
        <v>0</v>
      </c>
      <c r="H12" s="327">
        <v>0</v>
      </c>
      <c r="I12" s="326">
        <v>6</v>
      </c>
      <c r="J12" s="327">
        <v>20.11</v>
      </c>
      <c r="K12" s="326">
        <v>0</v>
      </c>
      <c r="L12" s="327">
        <v>0</v>
      </c>
      <c r="M12" s="326">
        <v>2</v>
      </c>
      <c r="N12" s="327">
        <v>21.42</v>
      </c>
      <c r="O12" s="29">
        <f t="shared" si="0"/>
        <v>0</v>
      </c>
      <c r="P12" s="119">
        <f t="shared" si="1"/>
        <v>0</v>
      </c>
      <c r="Q12" s="29">
        <f t="shared" si="2"/>
        <v>11</v>
      </c>
      <c r="R12" s="119">
        <f t="shared" si="3"/>
        <v>42.85</v>
      </c>
    </row>
    <row r="13" spans="1:18">
      <c r="A13" s="195">
        <f t="shared" si="4"/>
        <v>8</v>
      </c>
      <c r="B13" s="196" t="s">
        <v>12</v>
      </c>
      <c r="C13" s="326">
        <v>1</v>
      </c>
      <c r="D13" s="327">
        <v>0.4</v>
      </c>
      <c r="E13" s="326">
        <v>6</v>
      </c>
      <c r="F13" s="327">
        <v>0.85</v>
      </c>
      <c r="G13" s="326">
        <v>1</v>
      </c>
      <c r="H13" s="327">
        <v>1.9</v>
      </c>
      <c r="I13" s="326">
        <v>9</v>
      </c>
      <c r="J13" s="327">
        <v>21.23</v>
      </c>
      <c r="K13" s="326">
        <v>3</v>
      </c>
      <c r="L13" s="327">
        <v>30</v>
      </c>
      <c r="M13" s="326">
        <v>14</v>
      </c>
      <c r="N13" s="327">
        <v>103.28</v>
      </c>
      <c r="O13" s="29">
        <f t="shared" si="0"/>
        <v>5</v>
      </c>
      <c r="P13" s="119">
        <f t="shared" si="1"/>
        <v>32.299999999999997</v>
      </c>
      <c r="Q13" s="29">
        <f t="shared" si="2"/>
        <v>29</v>
      </c>
      <c r="R13" s="119">
        <f t="shared" si="3"/>
        <v>125.36</v>
      </c>
    </row>
    <row r="14" spans="1:18">
      <c r="A14" s="195">
        <f t="shared" si="4"/>
        <v>9</v>
      </c>
      <c r="B14" s="196" t="s">
        <v>13</v>
      </c>
      <c r="C14" s="326">
        <v>3</v>
      </c>
      <c r="D14" s="327">
        <v>0</v>
      </c>
      <c r="E14" s="326">
        <v>16</v>
      </c>
      <c r="F14" s="327">
        <v>3</v>
      </c>
      <c r="G14" s="326">
        <v>13</v>
      </c>
      <c r="H14" s="327">
        <v>5.0999999999999996</v>
      </c>
      <c r="I14" s="326">
        <v>25</v>
      </c>
      <c r="J14" s="327">
        <v>15.26</v>
      </c>
      <c r="K14" s="326">
        <v>2</v>
      </c>
      <c r="L14" s="327">
        <v>0</v>
      </c>
      <c r="M14" s="326">
        <v>6</v>
      </c>
      <c r="N14" s="327">
        <v>0</v>
      </c>
      <c r="O14" s="29">
        <f t="shared" si="0"/>
        <v>18</v>
      </c>
      <c r="P14" s="119">
        <f t="shared" si="1"/>
        <v>5.0999999999999996</v>
      </c>
      <c r="Q14" s="29">
        <f t="shared" si="2"/>
        <v>47</v>
      </c>
      <c r="R14" s="119">
        <f t="shared" si="3"/>
        <v>18.259999999999998</v>
      </c>
    </row>
    <row r="15" spans="1:18">
      <c r="A15" s="195">
        <f t="shared" si="4"/>
        <v>10</v>
      </c>
      <c r="B15" s="196" t="s">
        <v>14</v>
      </c>
      <c r="C15" s="326">
        <v>0</v>
      </c>
      <c r="D15" s="327">
        <v>0</v>
      </c>
      <c r="E15" s="326">
        <v>2</v>
      </c>
      <c r="F15" s="327">
        <v>0.86</v>
      </c>
      <c r="G15" s="326">
        <v>0</v>
      </c>
      <c r="H15" s="327">
        <v>0</v>
      </c>
      <c r="I15" s="326">
        <v>3</v>
      </c>
      <c r="J15" s="327">
        <v>9.1999999999999993</v>
      </c>
      <c r="K15" s="326">
        <v>0</v>
      </c>
      <c r="L15" s="327">
        <v>0</v>
      </c>
      <c r="M15" s="326">
        <v>1</v>
      </c>
      <c r="N15" s="327">
        <v>5.75</v>
      </c>
      <c r="O15" s="29">
        <f t="shared" si="0"/>
        <v>0</v>
      </c>
      <c r="P15" s="119">
        <f t="shared" si="1"/>
        <v>0</v>
      </c>
      <c r="Q15" s="29">
        <f t="shared" si="2"/>
        <v>6</v>
      </c>
      <c r="R15" s="119">
        <f t="shared" si="3"/>
        <v>15.809999999999999</v>
      </c>
    </row>
    <row r="16" spans="1:18">
      <c r="A16" s="195">
        <f t="shared" si="4"/>
        <v>11</v>
      </c>
      <c r="B16" s="196" t="s">
        <v>194</v>
      </c>
      <c r="C16" s="326">
        <v>0</v>
      </c>
      <c r="D16" s="327">
        <v>0</v>
      </c>
      <c r="E16" s="326">
        <v>1</v>
      </c>
      <c r="F16" s="327">
        <v>0.2</v>
      </c>
      <c r="G16" s="326">
        <v>1</v>
      </c>
      <c r="H16" s="327">
        <v>4.0599999999999996</v>
      </c>
      <c r="I16" s="326">
        <v>31</v>
      </c>
      <c r="J16" s="327">
        <v>52.84</v>
      </c>
      <c r="K16" s="326">
        <v>4</v>
      </c>
      <c r="L16" s="327">
        <v>33.549999999999997</v>
      </c>
      <c r="M16" s="326">
        <v>18</v>
      </c>
      <c r="N16" s="327">
        <v>143.05000000000001</v>
      </c>
      <c r="O16" s="29">
        <f t="shared" si="0"/>
        <v>5</v>
      </c>
      <c r="P16" s="119">
        <f t="shared" si="1"/>
        <v>37.61</v>
      </c>
      <c r="Q16" s="29">
        <f t="shared" si="2"/>
        <v>50</v>
      </c>
      <c r="R16" s="119">
        <f t="shared" si="3"/>
        <v>196.09000000000003</v>
      </c>
    </row>
    <row r="17" spans="1:23">
      <c r="A17" s="195">
        <f t="shared" si="4"/>
        <v>12</v>
      </c>
      <c r="B17" s="196" t="s">
        <v>16</v>
      </c>
      <c r="C17" s="326">
        <v>142</v>
      </c>
      <c r="D17" s="327">
        <v>47.66</v>
      </c>
      <c r="E17" s="326">
        <v>819</v>
      </c>
      <c r="F17" s="327">
        <v>375.17</v>
      </c>
      <c r="G17" s="326">
        <v>152</v>
      </c>
      <c r="H17" s="327">
        <v>466.08</v>
      </c>
      <c r="I17" s="326">
        <v>951</v>
      </c>
      <c r="J17" s="327">
        <v>4303.66</v>
      </c>
      <c r="K17" s="326">
        <v>115</v>
      </c>
      <c r="L17" s="327">
        <v>943.65</v>
      </c>
      <c r="M17" s="326">
        <v>371</v>
      </c>
      <c r="N17" s="327">
        <v>2940.77</v>
      </c>
      <c r="O17" s="29">
        <f t="shared" si="0"/>
        <v>409</v>
      </c>
      <c r="P17" s="119">
        <f t="shared" si="1"/>
        <v>1457.3899999999999</v>
      </c>
      <c r="Q17" s="29">
        <f t="shared" si="2"/>
        <v>2141</v>
      </c>
      <c r="R17" s="119">
        <f t="shared" si="3"/>
        <v>7619.6</v>
      </c>
    </row>
    <row r="18" spans="1:23">
      <c r="A18" s="195">
        <f t="shared" si="4"/>
        <v>13</v>
      </c>
      <c r="B18" s="196" t="s">
        <v>17</v>
      </c>
      <c r="C18" s="326">
        <v>6</v>
      </c>
      <c r="D18" s="327">
        <v>2.2000000000000002</v>
      </c>
      <c r="E18" s="326">
        <v>59</v>
      </c>
      <c r="F18" s="327">
        <v>22.3</v>
      </c>
      <c r="G18" s="326">
        <v>11</v>
      </c>
      <c r="H18" s="327">
        <v>30.2</v>
      </c>
      <c r="I18" s="326">
        <v>76</v>
      </c>
      <c r="J18" s="327">
        <v>325.5</v>
      </c>
      <c r="K18" s="326">
        <v>3</v>
      </c>
      <c r="L18" s="327">
        <v>20.6</v>
      </c>
      <c r="M18" s="326">
        <v>11</v>
      </c>
      <c r="N18" s="327">
        <v>103.2</v>
      </c>
      <c r="O18" s="29">
        <f t="shared" si="0"/>
        <v>20</v>
      </c>
      <c r="P18" s="119">
        <f t="shared" si="1"/>
        <v>53</v>
      </c>
      <c r="Q18" s="29">
        <f t="shared" si="2"/>
        <v>146</v>
      </c>
      <c r="R18" s="119">
        <f t="shared" si="3"/>
        <v>451</v>
      </c>
    </row>
    <row r="19" spans="1:23">
      <c r="A19" s="195">
        <f t="shared" si="4"/>
        <v>14</v>
      </c>
      <c r="B19" s="196" t="s">
        <v>18</v>
      </c>
      <c r="C19" s="326">
        <v>36</v>
      </c>
      <c r="D19" s="327">
        <v>17.41</v>
      </c>
      <c r="E19" s="326">
        <v>109</v>
      </c>
      <c r="F19" s="327">
        <v>47.88</v>
      </c>
      <c r="G19" s="326">
        <v>37</v>
      </c>
      <c r="H19" s="327">
        <v>65.260000000000005</v>
      </c>
      <c r="I19" s="326">
        <v>115</v>
      </c>
      <c r="J19" s="327">
        <v>271.79000000000002</v>
      </c>
      <c r="K19" s="326">
        <v>0</v>
      </c>
      <c r="L19" s="327">
        <v>0</v>
      </c>
      <c r="M19" s="326">
        <v>20</v>
      </c>
      <c r="N19" s="327">
        <v>117.26</v>
      </c>
      <c r="O19" s="29">
        <f t="shared" si="0"/>
        <v>73</v>
      </c>
      <c r="P19" s="119">
        <f t="shared" si="1"/>
        <v>82.67</v>
      </c>
      <c r="Q19" s="29">
        <f t="shared" si="2"/>
        <v>244</v>
      </c>
      <c r="R19" s="119">
        <f t="shared" si="3"/>
        <v>436.93</v>
      </c>
    </row>
    <row r="20" spans="1:23">
      <c r="A20" s="195">
        <f t="shared" si="4"/>
        <v>15</v>
      </c>
      <c r="B20" s="196" t="s">
        <v>19</v>
      </c>
      <c r="C20" s="309">
        <v>0</v>
      </c>
      <c r="D20" s="316">
        <v>0</v>
      </c>
      <c r="E20" s="309">
        <v>0</v>
      </c>
      <c r="F20" s="316">
        <v>0</v>
      </c>
      <c r="G20" s="309">
        <v>0</v>
      </c>
      <c r="H20" s="316">
        <v>0</v>
      </c>
      <c r="I20" s="309">
        <v>0</v>
      </c>
      <c r="J20" s="316">
        <v>0</v>
      </c>
      <c r="K20" s="309">
        <v>0</v>
      </c>
      <c r="L20" s="316">
        <v>0</v>
      </c>
      <c r="M20" s="309">
        <v>0</v>
      </c>
      <c r="N20" s="316">
        <v>0</v>
      </c>
      <c r="O20" s="29">
        <f t="shared" si="0"/>
        <v>0</v>
      </c>
      <c r="P20" s="119">
        <f t="shared" si="1"/>
        <v>0</v>
      </c>
      <c r="Q20" s="29">
        <f t="shared" si="2"/>
        <v>0</v>
      </c>
      <c r="R20" s="119">
        <f t="shared" si="3"/>
        <v>0</v>
      </c>
    </row>
    <row r="21" spans="1:23">
      <c r="A21" s="195">
        <f t="shared" si="4"/>
        <v>16</v>
      </c>
      <c r="B21" s="196" t="s">
        <v>185</v>
      </c>
      <c r="C21" s="326">
        <v>0</v>
      </c>
      <c r="D21" s="327">
        <v>0</v>
      </c>
      <c r="E21" s="326">
        <v>3</v>
      </c>
      <c r="F21" s="327">
        <v>0.21</v>
      </c>
      <c r="G21" s="326">
        <v>8</v>
      </c>
      <c r="H21" s="327">
        <v>1.73</v>
      </c>
      <c r="I21" s="326">
        <v>59</v>
      </c>
      <c r="J21" s="327">
        <v>55.23</v>
      </c>
      <c r="K21" s="326">
        <v>2</v>
      </c>
      <c r="L21" s="327">
        <v>12.85</v>
      </c>
      <c r="M21" s="326">
        <v>10</v>
      </c>
      <c r="N21" s="327">
        <v>36.549999999999997</v>
      </c>
      <c r="O21" s="29">
        <f t="shared" si="0"/>
        <v>10</v>
      </c>
      <c r="P21" s="119">
        <f t="shared" si="1"/>
        <v>14.58</v>
      </c>
      <c r="Q21" s="29">
        <f t="shared" si="2"/>
        <v>72</v>
      </c>
      <c r="R21" s="119">
        <f t="shared" si="3"/>
        <v>91.99</v>
      </c>
      <c r="W21" s="4"/>
    </row>
    <row r="22" spans="1:23" s="4" customFormat="1" ht="15" customHeight="1">
      <c r="A22" s="737" t="s">
        <v>135</v>
      </c>
      <c r="B22" s="738"/>
      <c r="C22" s="145">
        <f t="shared" ref="C22:N22" si="5">SUM(C6:C21)</f>
        <v>384</v>
      </c>
      <c r="D22" s="146">
        <f t="shared" si="5"/>
        <v>159.79999999999998</v>
      </c>
      <c r="E22" s="145">
        <f t="shared" si="5"/>
        <v>1439</v>
      </c>
      <c r="F22" s="146">
        <f t="shared" si="5"/>
        <v>612.79999999999995</v>
      </c>
      <c r="G22" s="145">
        <f t="shared" si="5"/>
        <v>444</v>
      </c>
      <c r="H22" s="146">
        <f t="shared" si="5"/>
        <v>960.72</v>
      </c>
      <c r="I22" s="145">
        <f t="shared" si="5"/>
        <v>1971</v>
      </c>
      <c r="J22" s="146">
        <f t="shared" si="5"/>
        <v>6735.3899999999994</v>
      </c>
      <c r="K22" s="145">
        <f t="shared" si="5"/>
        <v>221</v>
      </c>
      <c r="L22" s="146">
        <f t="shared" si="5"/>
        <v>1681.9999999999995</v>
      </c>
      <c r="M22" s="145">
        <f t="shared" si="5"/>
        <v>788</v>
      </c>
      <c r="N22" s="146">
        <f t="shared" si="5"/>
        <v>5810.6500000000005</v>
      </c>
      <c r="O22" s="145">
        <f t="shared" si="0"/>
        <v>1049</v>
      </c>
      <c r="P22" s="146">
        <f t="shared" si="1"/>
        <v>2802.5199999999995</v>
      </c>
      <c r="Q22" s="145">
        <f t="shared" si="2"/>
        <v>4198</v>
      </c>
      <c r="R22" s="146">
        <f t="shared" si="3"/>
        <v>13158.84</v>
      </c>
    </row>
    <row r="23" spans="1:23">
      <c r="A23" s="51">
        <v>1</v>
      </c>
      <c r="B23" s="51" t="s">
        <v>24</v>
      </c>
      <c r="C23" s="326">
        <v>0</v>
      </c>
      <c r="D23" s="327">
        <v>0</v>
      </c>
      <c r="E23" s="326">
        <v>0</v>
      </c>
      <c r="F23" s="327">
        <v>0</v>
      </c>
      <c r="G23" s="326">
        <v>0</v>
      </c>
      <c r="H23" s="327">
        <v>0</v>
      </c>
      <c r="I23" s="326">
        <v>0</v>
      </c>
      <c r="J23" s="327">
        <v>0</v>
      </c>
      <c r="K23" s="326">
        <v>0</v>
      </c>
      <c r="L23" s="327">
        <v>0</v>
      </c>
      <c r="M23" s="326">
        <v>0</v>
      </c>
      <c r="N23" s="327">
        <v>0</v>
      </c>
      <c r="O23" s="29">
        <f t="shared" si="0"/>
        <v>0</v>
      </c>
      <c r="P23" s="119">
        <f t="shared" si="1"/>
        <v>0</v>
      </c>
      <c r="Q23" s="29">
        <f t="shared" si="2"/>
        <v>0</v>
      </c>
      <c r="R23" s="119">
        <f t="shared" si="3"/>
        <v>0</v>
      </c>
    </row>
    <row r="24" spans="1:23">
      <c r="A24" s="51">
        <v>2</v>
      </c>
      <c r="B24" s="197" t="s">
        <v>26</v>
      </c>
      <c r="C24" s="326">
        <v>0</v>
      </c>
      <c r="D24" s="327">
        <v>0</v>
      </c>
      <c r="E24" s="326">
        <v>0</v>
      </c>
      <c r="F24" s="327">
        <v>0</v>
      </c>
      <c r="G24" s="326">
        <v>0</v>
      </c>
      <c r="H24" s="327">
        <v>0</v>
      </c>
      <c r="I24" s="326">
        <v>0</v>
      </c>
      <c r="J24" s="327">
        <v>0</v>
      </c>
      <c r="K24" s="326">
        <v>0</v>
      </c>
      <c r="L24" s="327">
        <v>0</v>
      </c>
      <c r="M24" s="326">
        <v>0</v>
      </c>
      <c r="N24" s="327">
        <v>0</v>
      </c>
      <c r="O24" s="29">
        <f t="shared" si="0"/>
        <v>0</v>
      </c>
      <c r="P24" s="119">
        <f t="shared" si="1"/>
        <v>0</v>
      </c>
      <c r="Q24" s="29">
        <f t="shared" si="2"/>
        <v>0</v>
      </c>
      <c r="R24" s="119">
        <f t="shared" si="3"/>
        <v>0</v>
      </c>
    </row>
    <row r="25" spans="1:23">
      <c r="A25" s="124">
        <v>3</v>
      </c>
      <c r="B25" s="51" t="s">
        <v>21</v>
      </c>
      <c r="C25" s="326">
        <v>3</v>
      </c>
      <c r="D25" s="327">
        <v>1.24</v>
      </c>
      <c r="E25" s="326">
        <v>6</v>
      </c>
      <c r="F25" s="327">
        <v>1.65</v>
      </c>
      <c r="G25" s="326">
        <v>13</v>
      </c>
      <c r="H25" s="327">
        <v>9.1199999999999992</v>
      </c>
      <c r="I25" s="326">
        <v>32</v>
      </c>
      <c r="J25" s="327">
        <v>25.1</v>
      </c>
      <c r="K25" s="326">
        <v>0</v>
      </c>
      <c r="L25" s="327">
        <v>0</v>
      </c>
      <c r="M25" s="326">
        <v>1</v>
      </c>
      <c r="N25" s="327">
        <v>4.13</v>
      </c>
      <c r="O25" s="29">
        <f t="shared" si="0"/>
        <v>16</v>
      </c>
      <c r="P25" s="119">
        <f t="shared" si="1"/>
        <v>10.36</v>
      </c>
      <c r="Q25" s="29">
        <f t="shared" si="2"/>
        <v>39</v>
      </c>
      <c r="R25" s="119">
        <f t="shared" si="3"/>
        <v>30.88</v>
      </c>
    </row>
    <row r="26" spans="1:23">
      <c r="A26" s="54">
        <v>4</v>
      </c>
      <c r="B26" s="464" t="s">
        <v>22</v>
      </c>
      <c r="C26" s="326">
        <v>0</v>
      </c>
      <c r="D26" s="327">
        <v>0</v>
      </c>
      <c r="E26" s="326">
        <v>0</v>
      </c>
      <c r="F26" s="327">
        <v>0</v>
      </c>
      <c r="G26" s="326">
        <v>5</v>
      </c>
      <c r="H26" s="327">
        <v>4.6399999999999997</v>
      </c>
      <c r="I26" s="326">
        <v>0</v>
      </c>
      <c r="J26" s="327">
        <v>0</v>
      </c>
      <c r="K26" s="326">
        <v>0</v>
      </c>
      <c r="L26" s="327">
        <v>0</v>
      </c>
      <c r="M26" s="326">
        <v>0</v>
      </c>
      <c r="N26" s="327">
        <v>0</v>
      </c>
      <c r="O26" s="29">
        <f t="shared" si="0"/>
        <v>5</v>
      </c>
      <c r="P26" s="119">
        <f t="shared" si="1"/>
        <v>4.6399999999999997</v>
      </c>
      <c r="Q26" s="29">
        <f t="shared" si="2"/>
        <v>0</v>
      </c>
      <c r="R26" s="119">
        <f t="shared" si="3"/>
        <v>0</v>
      </c>
    </row>
    <row r="27" spans="1:23">
      <c r="A27" s="116">
        <v>5</v>
      </c>
      <c r="B27" s="196" t="s">
        <v>10</v>
      </c>
      <c r="C27" s="326">
        <v>10</v>
      </c>
      <c r="D27" s="327">
        <v>5</v>
      </c>
      <c r="E27" s="326">
        <v>39</v>
      </c>
      <c r="F27" s="327">
        <v>18.93</v>
      </c>
      <c r="G27" s="326">
        <v>3</v>
      </c>
      <c r="H27" s="327">
        <v>7.5</v>
      </c>
      <c r="I27" s="326">
        <v>10</v>
      </c>
      <c r="J27" s="327">
        <v>29.01</v>
      </c>
      <c r="K27" s="326">
        <v>10</v>
      </c>
      <c r="L27" s="327">
        <v>65</v>
      </c>
      <c r="M27" s="326">
        <v>32</v>
      </c>
      <c r="N27" s="327">
        <v>211.15</v>
      </c>
      <c r="O27" s="29">
        <f t="shared" si="0"/>
        <v>23</v>
      </c>
      <c r="P27" s="119">
        <f t="shared" si="1"/>
        <v>77.5</v>
      </c>
      <c r="Q27" s="29">
        <f t="shared" si="2"/>
        <v>81</v>
      </c>
      <c r="R27" s="119">
        <f t="shared" si="3"/>
        <v>259.09000000000003</v>
      </c>
    </row>
    <row r="28" spans="1:23">
      <c r="A28" s="51">
        <v>6</v>
      </c>
      <c r="B28" s="51" t="s">
        <v>23</v>
      </c>
      <c r="C28" s="326">
        <v>0</v>
      </c>
      <c r="D28" s="327">
        <v>0</v>
      </c>
      <c r="E28" s="326">
        <v>0</v>
      </c>
      <c r="F28" s="327">
        <v>0</v>
      </c>
      <c r="G28" s="326">
        <v>0</v>
      </c>
      <c r="H28" s="327">
        <v>0</v>
      </c>
      <c r="I28" s="326">
        <v>0</v>
      </c>
      <c r="J28" s="327">
        <v>0</v>
      </c>
      <c r="K28" s="326">
        <v>0</v>
      </c>
      <c r="L28" s="327">
        <v>0</v>
      </c>
      <c r="M28" s="326">
        <v>0</v>
      </c>
      <c r="N28" s="327">
        <v>0</v>
      </c>
      <c r="O28" s="29">
        <f t="shared" si="0"/>
        <v>0</v>
      </c>
      <c r="P28" s="119">
        <f t="shared" si="1"/>
        <v>0</v>
      </c>
      <c r="Q28" s="29">
        <f t="shared" si="2"/>
        <v>0</v>
      </c>
      <c r="R28" s="119">
        <f t="shared" si="3"/>
        <v>0</v>
      </c>
    </row>
    <row r="29" spans="1:23">
      <c r="A29" s="51">
        <v>7</v>
      </c>
      <c r="B29" s="51" t="s">
        <v>261</v>
      </c>
      <c r="C29" s="326">
        <v>0</v>
      </c>
      <c r="D29" s="327">
        <v>0</v>
      </c>
      <c r="E29" s="326">
        <v>0</v>
      </c>
      <c r="F29" s="327">
        <v>0</v>
      </c>
      <c r="G29" s="326">
        <v>0</v>
      </c>
      <c r="H29" s="327">
        <v>0</v>
      </c>
      <c r="I29" s="326">
        <v>0</v>
      </c>
      <c r="J29" s="327">
        <v>0</v>
      </c>
      <c r="K29" s="326">
        <v>0</v>
      </c>
      <c r="L29" s="327">
        <v>0</v>
      </c>
      <c r="M29" s="326">
        <v>0</v>
      </c>
      <c r="N29" s="327">
        <v>0</v>
      </c>
      <c r="O29" s="29">
        <f t="shared" si="0"/>
        <v>0</v>
      </c>
      <c r="P29" s="119">
        <f t="shared" si="1"/>
        <v>0</v>
      </c>
      <c r="Q29" s="29">
        <f t="shared" si="2"/>
        <v>0</v>
      </c>
      <c r="R29" s="119">
        <f t="shared" si="3"/>
        <v>0</v>
      </c>
    </row>
    <row r="30" spans="1:23" s="14" customFormat="1">
      <c r="A30" s="198">
        <v>8</v>
      </c>
      <c r="B30" s="51" t="s">
        <v>25</v>
      </c>
      <c r="C30" s="326">
        <v>0</v>
      </c>
      <c r="D30" s="327">
        <v>0</v>
      </c>
      <c r="E30" s="326">
        <v>0</v>
      </c>
      <c r="F30" s="327">
        <v>0</v>
      </c>
      <c r="G30" s="326">
        <v>0</v>
      </c>
      <c r="H30" s="327">
        <v>0</v>
      </c>
      <c r="I30" s="326">
        <v>0</v>
      </c>
      <c r="J30" s="327">
        <v>0</v>
      </c>
      <c r="K30" s="326">
        <v>0</v>
      </c>
      <c r="L30" s="327">
        <v>0</v>
      </c>
      <c r="M30" s="326">
        <v>0</v>
      </c>
      <c r="N30" s="327">
        <v>0</v>
      </c>
      <c r="O30" s="29">
        <f t="shared" si="0"/>
        <v>0</v>
      </c>
      <c r="P30" s="119">
        <f t="shared" si="1"/>
        <v>0</v>
      </c>
      <c r="Q30" s="29">
        <f t="shared" si="2"/>
        <v>0</v>
      </c>
      <c r="R30" s="119">
        <f t="shared" si="3"/>
        <v>0</v>
      </c>
    </row>
    <row r="31" spans="1:23" s="4" customFormat="1" ht="15" customHeight="1">
      <c r="A31" s="737" t="s">
        <v>278</v>
      </c>
      <c r="B31" s="738"/>
      <c r="C31" s="145">
        <f t="shared" ref="C31:N31" si="6">SUM(C23:C30)</f>
        <v>13</v>
      </c>
      <c r="D31" s="146">
        <f t="shared" si="6"/>
        <v>6.24</v>
      </c>
      <c r="E31" s="145">
        <f t="shared" si="6"/>
        <v>45</v>
      </c>
      <c r="F31" s="146">
        <f t="shared" si="6"/>
        <v>20.58</v>
      </c>
      <c r="G31" s="145">
        <f t="shared" si="6"/>
        <v>21</v>
      </c>
      <c r="H31" s="146">
        <f t="shared" si="6"/>
        <v>21.259999999999998</v>
      </c>
      <c r="I31" s="145">
        <f t="shared" si="6"/>
        <v>42</v>
      </c>
      <c r="J31" s="146">
        <f t="shared" si="6"/>
        <v>54.11</v>
      </c>
      <c r="K31" s="145">
        <f t="shared" si="6"/>
        <v>10</v>
      </c>
      <c r="L31" s="146">
        <f t="shared" si="6"/>
        <v>65</v>
      </c>
      <c r="M31" s="145">
        <f t="shared" si="6"/>
        <v>33</v>
      </c>
      <c r="N31" s="146">
        <f t="shared" si="6"/>
        <v>215.28</v>
      </c>
      <c r="O31" s="145">
        <f t="shared" si="0"/>
        <v>44</v>
      </c>
      <c r="P31" s="146">
        <f t="shared" si="1"/>
        <v>92.5</v>
      </c>
      <c r="Q31" s="145">
        <f t="shared" si="2"/>
        <v>120</v>
      </c>
      <c r="R31" s="146">
        <f t="shared" si="3"/>
        <v>289.97000000000003</v>
      </c>
    </row>
    <row r="32" spans="1:23">
      <c r="A32" s="199">
        <v>1</v>
      </c>
      <c r="B32" s="196" t="s">
        <v>27</v>
      </c>
      <c r="C32" s="326">
        <v>0</v>
      </c>
      <c r="D32" s="327">
        <v>0</v>
      </c>
      <c r="E32" s="326">
        <v>8</v>
      </c>
      <c r="F32" s="327">
        <v>8.8800000000000008</v>
      </c>
      <c r="G32" s="326">
        <v>0</v>
      </c>
      <c r="H32" s="327">
        <v>0</v>
      </c>
      <c r="I32" s="326">
        <v>1</v>
      </c>
      <c r="J32" s="327">
        <v>4.0199999999999996</v>
      </c>
      <c r="K32" s="326">
        <v>0</v>
      </c>
      <c r="L32" s="327">
        <v>0</v>
      </c>
      <c r="M32" s="326">
        <v>0</v>
      </c>
      <c r="N32" s="327">
        <v>0</v>
      </c>
      <c r="O32" s="29">
        <f t="shared" si="0"/>
        <v>0</v>
      </c>
      <c r="P32" s="119">
        <f t="shared" si="1"/>
        <v>0</v>
      </c>
      <c r="Q32" s="29">
        <f t="shared" si="2"/>
        <v>9</v>
      </c>
      <c r="R32" s="119">
        <f t="shared" si="3"/>
        <v>12.9</v>
      </c>
    </row>
    <row r="33" spans="1:18" s="4" customFormat="1">
      <c r="A33" s="668" t="s">
        <v>137</v>
      </c>
      <c r="B33" s="669"/>
      <c r="C33" s="145">
        <f t="shared" ref="C33:N33" si="7">C32</f>
        <v>0</v>
      </c>
      <c r="D33" s="146">
        <f t="shared" si="7"/>
        <v>0</v>
      </c>
      <c r="E33" s="145">
        <f t="shared" si="7"/>
        <v>8</v>
      </c>
      <c r="F33" s="146">
        <f t="shared" si="7"/>
        <v>8.8800000000000008</v>
      </c>
      <c r="G33" s="145">
        <f t="shared" si="7"/>
        <v>0</v>
      </c>
      <c r="H33" s="146">
        <f t="shared" si="7"/>
        <v>0</v>
      </c>
      <c r="I33" s="145">
        <f t="shared" si="7"/>
        <v>1</v>
      </c>
      <c r="J33" s="146">
        <f t="shared" si="7"/>
        <v>4.0199999999999996</v>
      </c>
      <c r="K33" s="145">
        <f t="shared" si="7"/>
        <v>0</v>
      </c>
      <c r="L33" s="146">
        <f t="shared" si="7"/>
        <v>0</v>
      </c>
      <c r="M33" s="145">
        <f t="shared" si="7"/>
        <v>0</v>
      </c>
      <c r="N33" s="146">
        <f t="shared" si="7"/>
        <v>0</v>
      </c>
      <c r="O33" s="145">
        <f t="shared" si="0"/>
        <v>0</v>
      </c>
      <c r="P33" s="146">
        <f t="shared" si="1"/>
        <v>0</v>
      </c>
      <c r="Q33" s="145">
        <f t="shared" si="2"/>
        <v>9</v>
      </c>
      <c r="R33" s="146">
        <f t="shared" si="3"/>
        <v>12.9</v>
      </c>
    </row>
    <row r="34" spans="1:18" s="463" customFormat="1" ht="21.75" customHeight="1">
      <c r="A34" s="712" t="s">
        <v>119</v>
      </c>
      <c r="B34" s="712"/>
      <c r="C34" s="179">
        <f t="shared" ref="C34:N34" si="8">C22+C31+C33</f>
        <v>397</v>
      </c>
      <c r="D34" s="180">
        <f t="shared" si="8"/>
        <v>166.04</v>
      </c>
      <c r="E34" s="179">
        <f t="shared" si="8"/>
        <v>1492</v>
      </c>
      <c r="F34" s="180">
        <f t="shared" si="8"/>
        <v>642.26</v>
      </c>
      <c r="G34" s="179">
        <f t="shared" si="8"/>
        <v>465</v>
      </c>
      <c r="H34" s="180">
        <f t="shared" si="8"/>
        <v>981.98</v>
      </c>
      <c r="I34" s="179">
        <f t="shared" si="8"/>
        <v>2014</v>
      </c>
      <c r="J34" s="180">
        <f t="shared" si="8"/>
        <v>6793.5199999999995</v>
      </c>
      <c r="K34" s="179">
        <f t="shared" si="8"/>
        <v>231</v>
      </c>
      <c r="L34" s="180">
        <f t="shared" si="8"/>
        <v>1746.9999999999995</v>
      </c>
      <c r="M34" s="179">
        <f t="shared" si="8"/>
        <v>821</v>
      </c>
      <c r="N34" s="180">
        <f t="shared" si="8"/>
        <v>6025.93</v>
      </c>
      <c r="O34" s="157">
        <f t="shared" si="0"/>
        <v>1093</v>
      </c>
      <c r="P34" s="158">
        <f t="shared" si="1"/>
        <v>2895.0199999999995</v>
      </c>
      <c r="Q34" s="157">
        <f t="shared" si="2"/>
        <v>4327</v>
      </c>
      <c r="R34" s="158">
        <f t="shared" si="3"/>
        <v>13461.71</v>
      </c>
    </row>
  </sheetData>
  <mergeCells count="19">
    <mergeCell ref="A34:B34"/>
    <mergeCell ref="K4:L4"/>
    <mergeCell ref="M4:N4"/>
    <mergeCell ref="O4:P4"/>
    <mergeCell ref="A3:A5"/>
    <mergeCell ref="A22:B22"/>
    <mergeCell ref="A31:B31"/>
    <mergeCell ref="B3:B5"/>
    <mergeCell ref="C3:F3"/>
    <mergeCell ref="K3:N3"/>
    <mergeCell ref="O3:R3"/>
    <mergeCell ref="C4:D4"/>
    <mergeCell ref="E4:F4"/>
    <mergeCell ref="G4:H4"/>
    <mergeCell ref="I4:J4"/>
    <mergeCell ref="A1:R1"/>
    <mergeCell ref="A33:B33"/>
    <mergeCell ref="Q4:R4"/>
    <mergeCell ref="A2:R2"/>
  </mergeCells>
  <pageMargins left="0.25" right="0.25" top="0.44" bottom="0.75" header="0.3" footer="0.3"/>
  <pageSetup paperSize="9" scale="8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F35"/>
    </sheetView>
  </sheetViews>
  <sheetFormatPr defaultRowHeight="15"/>
  <cols>
    <col min="1" max="1" width="6.42578125" customWidth="1"/>
    <col min="2" max="2" width="20.140625" customWidth="1"/>
    <col min="3" max="3" width="15.85546875" customWidth="1"/>
    <col min="4" max="5" width="18.85546875" bestFit="1" customWidth="1"/>
    <col min="6" max="6" width="16.85546875" customWidth="1"/>
  </cols>
  <sheetData>
    <row r="1" spans="1:8" s="15" customFormat="1" ht="19.5" customHeight="1">
      <c r="A1" s="743">
        <v>38</v>
      </c>
      <c r="B1" s="743"/>
      <c r="C1" s="743"/>
      <c r="D1" s="743"/>
      <c r="E1" s="743"/>
      <c r="F1" s="743"/>
    </row>
    <row r="2" spans="1:8" ht="39.75" customHeight="1">
      <c r="A2" s="745" t="s">
        <v>500</v>
      </c>
      <c r="B2" s="745"/>
      <c r="C2" s="745"/>
      <c r="D2" s="745"/>
      <c r="E2" s="745"/>
      <c r="F2" s="745"/>
    </row>
    <row r="3" spans="1:8" ht="27" customHeight="1">
      <c r="A3" s="746" t="s">
        <v>58</v>
      </c>
      <c r="B3" s="746" t="s">
        <v>30</v>
      </c>
      <c r="C3" s="747" t="s">
        <v>293</v>
      </c>
      <c r="D3" s="748"/>
      <c r="E3" s="748"/>
      <c r="F3" s="749"/>
    </row>
    <row r="4" spans="1:8" ht="21" customHeight="1">
      <c r="A4" s="746"/>
      <c r="B4" s="746"/>
      <c r="C4" s="435" t="s">
        <v>195</v>
      </c>
      <c r="D4" s="435" t="s">
        <v>196</v>
      </c>
      <c r="E4" s="435" t="s">
        <v>197</v>
      </c>
      <c r="F4" s="435" t="s">
        <v>198</v>
      </c>
    </row>
    <row r="5" spans="1:8">
      <c r="A5" s="224">
        <f>ROW(A1)</f>
        <v>1</v>
      </c>
      <c r="B5" s="224" t="s">
        <v>4</v>
      </c>
      <c r="C5" s="174">
        <v>0</v>
      </c>
      <c r="D5" s="174">
        <v>45</v>
      </c>
      <c r="E5" s="174">
        <v>85</v>
      </c>
      <c r="F5" s="174">
        <v>50</v>
      </c>
    </row>
    <row r="6" spans="1:8">
      <c r="A6" s="224">
        <f t="shared" ref="A6:A20" si="0">ROW(A2)</f>
        <v>2</v>
      </c>
      <c r="B6" s="224" t="s">
        <v>5</v>
      </c>
      <c r="C6" s="174">
        <v>875</v>
      </c>
      <c r="D6" s="174">
        <v>917</v>
      </c>
      <c r="E6" s="174">
        <v>1167</v>
      </c>
      <c r="F6" s="174">
        <v>409</v>
      </c>
    </row>
    <row r="7" spans="1:8">
      <c r="A7" s="224">
        <f t="shared" si="0"/>
        <v>3</v>
      </c>
      <c r="B7" s="224" t="s">
        <v>6</v>
      </c>
      <c r="C7" s="174">
        <v>5587</v>
      </c>
      <c r="D7" s="174">
        <v>836</v>
      </c>
      <c r="E7" s="174">
        <v>1278</v>
      </c>
      <c r="F7" s="174">
        <v>256</v>
      </c>
    </row>
    <row r="8" spans="1:8">
      <c r="A8" s="224">
        <f t="shared" si="0"/>
        <v>4</v>
      </c>
      <c r="B8" s="224" t="s">
        <v>7</v>
      </c>
      <c r="C8" s="174">
        <v>735</v>
      </c>
      <c r="D8" s="174">
        <v>146</v>
      </c>
      <c r="E8" s="174">
        <v>133</v>
      </c>
      <c r="F8" s="174">
        <v>36</v>
      </c>
    </row>
    <row r="9" spans="1:8">
      <c r="A9" s="224">
        <f t="shared" si="0"/>
        <v>5</v>
      </c>
      <c r="B9" s="224" t="s">
        <v>193</v>
      </c>
      <c r="C9" s="174">
        <v>9910</v>
      </c>
      <c r="D9" s="174">
        <v>1840</v>
      </c>
      <c r="E9" s="174">
        <v>4580</v>
      </c>
      <c r="F9" s="174">
        <v>747</v>
      </c>
    </row>
    <row r="10" spans="1:8">
      <c r="A10" s="224">
        <f t="shared" si="0"/>
        <v>6</v>
      </c>
      <c r="B10" s="224" t="s">
        <v>9</v>
      </c>
      <c r="C10" s="174">
        <v>10406</v>
      </c>
      <c r="D10" s="174">
        <v>908</v>
      </c>
      <c r="E10" s="174">
        <v>2278</v>
      </c>
      <c r="F10" s="174">
        <v>748</v>
      </c>
    </row>
    <row r="11" spans="1:8">
      <c r="A11" s="224">
        <f t="shared" si="0"/>
        <v>7</v>
      </c>
      <c r="B11" s="224" t="s">
        <v>184</v>
      </c>
      <c r="C11" s="174">
        <v>1321</v>
      </c>
      <c r="D11" s="174">
        <v>53</v>
      </c>
      <c r="E11" s="174">
        <v>135</v>
      </c>
      <c r="F11" s="174">
        <v>54</v>
      </c>
    </row>
    <row r="12" spans="1:8">
      <c r="A12" s="224">
        <f t="shared" si="0"/>
        <v>8</v>
      </c>
      <c r="B12" s="224" t="s">
        <v>12</v>
      </c>
      <c r="C12" s="174">
        <v>166</v>
      </c>
      <c r="D12" s="174">
        <v>170</v>
      </c>
      <c r="E12" s="174">
        <v>161</v>
      </c>
      <c r="F12" s="174">
        <v>36</v>
      </c>
    </row>
    <row r="13" spans="1:8">
      <c r="A13" s="224">
        <f t="shared" si="0"/>
        <v>9</v>
      </c>
      <c r="B13" s="224" t="s">
        <v>13</v>
      </c>
      <c r="C13" s="174">
        <v>1308</v>
      </c>
      <c r="D13" s="174">
        <v>168</v>
      </c>
      <c r="E13" s="174">
        <v>1487</v>
      </c>
      <c r="F13" s="174">
        <v>38</v>
      </c>
    </row>
    <row r="14" spans="1:8">
      <c r="A14" s="224">
        <f t="shared" si="0"/>
        <v>10</v>
      </c>
      <c r="B14" s="224" t="s">
        <v>14</v>
      </c>
      <c r="C14" s="174">
        <v>225</v>
      </c>
      <c r="D14" s="174">
        <v>239</v>
      </c>
      <c r="E14" s="174">
        <v>210</v>
      </c>
      <c r="F14" s="174">
        <v>66</v>
      </c>
    </row>
    <row r="15" spans="1:8">
      <c r="A15" s="224">
        <f t="shared" si="0"/>
        <v>11</v>
      </c>
      <c r="B15" s="224" t="s">
        <v>194</v>
      </c>
      <c r="C15" s="174">
        <v>0</v>
      </c>
      <c r="D15" s="174">
        <v>13</v>
      </c>
      <c r="E15" s="174">
        <v>57</v>
      </c>
      <c r="F15" s="174">
        <v>61</v>
      </c>
    </row>
    <row r="16" spans="1:8" s="353" customFormat="1">
      <c r="A16" s="224">
        <f t="shared" si="0"/>
        <v>12</v>
      </c>
      <c r="B16" s="224" t="s">
        <v>16</v>
      </c>
      <c r="C16" s="335">
        <v>211291</v>
      </c>
      <c r="D16" s="174">
        <v>16331</v>
      </c>
      <c r="E16" s="174">
        <v>26211</v>
      </c>
      <c r="F16" s="174">
        <v>1621</v>
      </c>
      <c r="H16" s="465"/>
    </row>
    <row r="17" spans="1:6">
      <c r="A17" s="224">
        <f t="shared" si="0"/>
        <v>13</v>
      </c>
      <c r="B17" s="224" t="s">
        <v>17</v>
      </c>
      <c r="C17" s="174">
        <v>241</v>
      </c>
      <c r="D17" s="174">
        <v>195</v>
      </c>
      <c r="E17" s="174">
        <v>223</v>
      </c>
      <c r="F17" s="174">
        <v>56</v>
      </c>
    </row>
    <row r="18" spans="1:6">
      <c r="A18" s="224">
        <f t="shared" si="0"/>
        <v>14</v>
      </c>
      <c r="B18" s="224" t="s">
        <v>18</v>
      </c>
      <c r="C18" s="174">
        <v>1707</v>
      </c>
      <c r="D18" s="174">
        <v>868</v>
      </c>
      <c r="E18" s="174">
        <v>1389</v>
      </c>
      <c r="F18" s="174">
        <v>576</v>
      </c>
    </row>
    <row r="19" spans="1:6">
      <c r="A19" s="224">
        <f t="shared" si="0"/>
        <v>15</v>
      </c>
      <c r="B19" s="224" t="s">
        <v>19</v>
      </c>
      <c r="C19" s="174">
        <v>1559</v>
      </c>
      <c r="D19" s="174">
        <v>445</v>
      </c>
      <c r="E19" s="174">
        <v>541</v>
      </c>
      <c r="F19" s="174">
        <v>141</v>
      </c>
    </row>
    <row r="20" spans="1:6">
      <c r="A20" s="224">
        <f t="shared" si="0"/>
        <v>16</v>
      </c>
      <c r="B20" s="224" t="s">
        <v>185</v>
      </c>
      <c r="C20" s="174">
        <v>242</v>
      </c>
      <c r="D20" s="174">
        <v>141</v>
      </c>
      <c r="E20" s="174">
        <v>1986</v>
      </c>
      <c r="F20" s="174">
        <v>14</v>
      </c>
    </row>
    <row r="21" spans="1:6">
      <c r="A21" s="666" t="s">
        <v>135</v>
      </c>
      <c r="B21" s="667"/>
      <c r="C21" s="145">
        <f>SUM(C5:C20)</f>
        <v>245573</v>
      </c>
      <c r="D21" s="145">
        <f t="shared" ref="D21:F21" si="1">SUM(D5:D20)</f>
        <v>23315</v>
      </c>
      <c r="E21" s="145">
        <f t="shared" si="1"/>
        <v>41921</v>
      </c>
      <c r="F21" s="145">
        <f t="shared" si="1"/>
        <v>4909</v>
      </c>
    </row>
    <row r="22" spans="1:6">
      <c r="A22" s="51">
        <v>1</v>
      </c>
      <c r="B22" s="51" t="s">
        <v>24</v>
      </c>
      <c r="C22" s="29">
        <v>1258</v>
      </c>
      <c r="D22" s="29">
        <v>0</v>
      </c>
      <c r="E22" s="29">
        <v>168</v>
      </c>
      <c r="F22" s="29">
        <v>99</v>
      </c>
    </row>
    <row r="23" spans="1:6">
      <c r="A23" s="51">
        <v>2</v>
      </c>
      <c r="B23" s="51" t="s">
        <v>26</v>
      </c>
      <c r="C23" s="29">
        <v>0</v>
      </c>
      <c r="D23" s="29">
        <v>0</v>
      </c>
      <c r="E23" s="29">
        <v>0</v>
      </c>
      <c r="F23" s="29">
        <v>0</v>
      </c>
    </row>
    <row r="24" spans="1:6">
      <c r="A24" s="51">
        <v>3</v>
      </c>
      <c r="B24" s="51" t="s">
        <v>21</v>
      </c>
      <c r="C24" s="29">
        <v>1309</v>
      </c>
      <c r="D24" s="29">
        <v>520</v>
      </c>
      <c r="E24" s="29">
        <v>726</v>
      </c>
      <c r="F24" s="29">
        <v>244</v>
      </c>
    </row>
    <row r="25" spans="1:6">
      <c r="A25" s="51">
        <v>4</v>
      </c>
      <c r="B25" s="51" t="s">
        <v>22</v>
      </c>
      <c r="C25" s="29">
        <v>233</v>
      </c>
      <c r="D25" s="29">
        <v>1169</v>
      </c>
      <c r="E25" s="29">
        <v>1028</v>
      </c>
      <c r="F25" s="29">
        <v>24</v>
      </c>
    </row>
    <row r="26" spans="1:6">
      <c r="A26" s="51">
        <v>5</v>
      </c>
      <c r="B26" s="224" t="s">
        <v>10</v>
      </c>
      <c r="C26" s="29">
        <v>770</v>
      </c>
      <c r="D26" s="29">
        <v>290</v>
      </c>
      <c r="E26" s="29">
        <v>525</v>
      </c>
      <c r="F26" s="29">
        <v>162</v>
      </c>
    </row>
    <row r="27" spans="1:6">
      <c r="A27" s="51">
        <v>6</v>
      </c>
      <c r="B27" s="51" t="s">
        <v>23</v>
      </c>
      <c r="C27" s="29">
        <v>1</v>
      </c>
      <c r="D27" s="29">
        <v>0</v>
      </c>
      <c r="E27" s="29">
        <v>0</v>
      </c>
      <c r="F27" s="29">
        <v>0</v>
      </c>
    </row>
    <row r="28" spans="1:6">
      <c r="A28" s="51">
        <v>7</v>
      </c>
      <c r="B28" s="51" t="s">
        <v>261</v>
      </c>
      <c r="C28" s="29">
        <v>0</v>
      </c>
      <c r="D28" s="29">
        <v>0</v>
      </c>
      <c r="E28" s="29">
        <v>0</v>
      </c>
      <c r="F28" s="29">
        <v>0</v>
      </c>
    </row>
    <row r="29" spans="1:6" s="14" customFormat="1">
      <c r="A29" s="198">
        <v>8</v>
      </c>
      <c r="B29" s="51" t="s">
        <v>25</v>
      </c>
      <c r="C29" s="29">
        <v>45</v>
      </c>
      <c r="D29" s="29">
        <v>1</v>
      </c>
      <c r="E29" s="29">
        <v>0</v>
      </c>
      <c r="F29" s="29">
        <v>0</v>
      </c>
    </row>
    <row r="30" spans="1:6">
      <c r="A30" s="666" t="s">
        <v>136</v>
      </c>
      <c r="B30" s="667"/>
      <c r="C30" s="145">
        <f>SUM(C22:C29)</f>
        <v>3616</v>
      </c>
      <c r="D30" s="145">
        <f t="shared" ref="D30:F30" si="2">SUM(D22:D29)</f>
        <v>1980</v>
      </c>
      <c r="E30" s="145">
        <f t="shared" si="2"/>
        <v>2447</v>
      </c>
      <c r="F30" s="145">
        <f t="shared" si="2"/>
        <v>529</v>
      </c>
    </row>
    <row r="31" spans="1:6">
      <c r="A31" s="224">
        <v>1</v>
      </c>
      <c r="B31" s="224" t="s">
        <v>27</v>
      </c>
      <c r="C31" s="29">
        <v>22441</v>
      </c>
      <c r="D31" s="29">
        <v>7043</v>
      </c>
      <c r="E31" s="29">
        <v>11828</v>
      </c>
      <c r="F31" s="29">
        <v>721</v>
      </c>
    </row>
    <row r="32" spans="1:6">
      <c r="A32" s="668" t="s">
        <v>137</v>
      </c>
      <c r="B32" s="669"/>
      <c r="C32" s="145">
        <f>C31</f>
        <v>22441</v>
      </c>
      <c r="D32" s="145">
        <f>D31</f>
        <v>7043</v>
      </c>
      <c r="E32" s="145">
        <f>E31</f>
        <v>11828</v>
      </c>
      <c r="F32" s="145">
        <f>F31</f>
        <v>721</v>
      </c>
    </row>
    <row r="33" spans="1:6">
      <c r="A33" s="224">
        <v>1</v>
      </c>
      <c r="B33" s="292" t="s">
        <v>122</v>
      </c>
      <c r="C33" s="29">
        <v>19357</v>
      </c>
      <c r="D33" s="29">
        <v>15471</v>
      </c>
      <c r="E33" s="29">
        <v>432</v>
      </c>
      <c r="F33" s="29">
        <v>21</v>
      </c>
    </row>
    <row r="34" spans="1:6">
      <c r="A34" s="668" t="s">
        <v>280</v>
      </c>
      <c r="B34" s="744"/>
      <c r="C34" s="145">
        <f>C33</f>
        <v>19357</v>
      </c>
      <c r="D34" s="145">
        <f>D33</f>
        <v>15471</v>
      </c>
      <c r="E34" s="145">
        <f>E33</f>
        <v>432</v>
      </c>
      <c r="F34" s="145">
        <f>F33</f>
        <v>21</v>
      </c>
    </row>
    <row r="35" spans="1:6">
      <c r="A35" s="604" t="s">
        <v>119</v>
      </c>
      <c r="B35" s="604"/>
      <c r="C35" s="177">
        <f>C21+C30+C32+C34</f>
        <v>290987</v>
      </c>
      <c r="D35" s="177">
        <f t="shared" ref="D35:F35" si="3">D21+D30+D32+D34</f>
        <v>47809</v>
      </c>
      <c r="E35" s="177">
        <f t="shared" si="3"/>
        <v>56628</v>
      </c>
      <c r="F35" s="177">
        <f t="shared" si="3"/>
        <v>6180</v>
      </c>
    </row>
  </sheetData>
  <mergeCells count="10">
    <mergeCell ref="A1:F1"/>
    <mergeCell ref="A34:B34"/>
    <mergeCell ref="A35:B35"/>
    <mergeCell ref="A2:F2"/>
    <mergeCell ref="A3:A4"/>
    <mergeCell ref="B3:B4"/>
    <mergeCell ref="A21:B21"/>
    <mergeCell ref="A30:B30"/>
    <mergeCell ref="A32:B32"/>
    <mergeCell ref="C3:F3"/>
  </mergeCells>
  <pageMargins left="0.71" right="0.7" top="0.93" bottom="0.75" header="0.3" footer="0.3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sqref="A1:J36"/>
    </sheetView>
  </sheetViews>
  <sheetFormatPr defaultRowHeight="15"/>
  <cols>
    <col min="1" max="1" width="6.7109375" customWidth="1"/>
    <col min="2" max="2" width="10.7109375" style="2" customWidth="1"/>
    <col min="3" max="3" width="8" customWidth="1"/>
  </cols>
  <sheetData>
    <row r="1" spans="1:10" ht="21" customHeight="1">
      <c r="A1" s="634">
        <v>39</v>
      </c>
      <c r="B1" s="634"/>
      <c r="C1" s="634"/>
      <c r="D1" s="634"/>
      <c r="E1" s="634"/>
      <c r="F1" s="634"/>
      <c r="G1" s="634"/>
      <c r="H1" s="634"/>
      <c r="I1" s="634"/>
      <c r="J1" s="634"/>
    </row>
    <row r="2" spans="1:10" ht="27" customHeight="1">
      <c r="A2" s="752" t="s">
        <v>501</v>
      </c>
      <c r="B2" s="752"/>
      <c r="C2" s="752"/>
      <c r="D2" s="752"/>
      <c r="E2" s="752"/>
      <c r="F2" s="752"/>
      <c r="G2" s="752"/>
      <c r="H2" s="752"/>
      <c r="I2" s="752"/>
      <c r="J2" s="752"/>
    </row>
    <row r="3" spans="1:10">
      <c r="A3" s="754" t="s">
        <v>352</v>
      </c>
      <c r="B3" s="754" t="s">
        <v>0</v>
      </c>
      <c r="C3" s="753" t="s">
        <v>502</v>
      </c>
      <c r="D3" s="753"/>
      <c r="E3" s="753" t="s">
        <v>503</v>
      </c>
      <c r="F3" s="753"/>
      <c r="G3" s="753" t="s">
        <v>504</v>
      </c>
      <c r="H3" s="753"/>
      <c r="I3" s="753" t="s">
        <v>31</v>
      </c>
      <c r="J3" s="753"/>
    </row>
    <row r="4" spans="1:10">
      <c r="A4" s="754"/>
      <c r="B4" s="754"/>
      <c r="C4" s="374" t="s">
        <v>78</v>
      </c>
      <c r="D4" s="375" t="s">
        <v>94</v>
      </c>
      <c r="E4" s="374" t="s">
        <v>78</v>
      </c>
      <c r="F4" s="375" t="s">
        <v>94</v>
      </c>
      <c r="G4" s="374" t="s">
        <v>78</v>
      </c>
      <c r="H4" s="375" t="s">
        <v>94</v>
      </c>
      <c r="I4" s="374" t="s">
        <v>78</v>
      </c>
      <c r="J4" s="375" t="s">
        <v>94</v>
      </c>
    </row>
    <row r="5" spans="1:10">
      <c r="A5" s="371">
        <v>1</v>
      </c>
      <c r="B5" s="471" t="s">
        <v>4</v>
      </c>
      <c r="C5" s="372">
        <v>0</v>
      </c>
      <c r="D5" s="373">
        <v>0</v>
      </c>
      <c r="E5" s="372">
        <v>0</v>
      </c>
      <c r="F5" s="373">
        <v>0</v>
      </c>
      <c r="G5" s="372">
        <v>0</v>
      </c>
      <c r="H5" s="373">
        <v>0</v>
      </c>
      <c r="I5" s="372">
        <v>0</v>
      </c>
      <c r="J5" s="373">
        <v>0</v>
      </c>
    </row>
    <row r="6" spans="1:10">
      <c r="A6" s="367">
        <v>2</v>
      </c>
      <c r="B6" s="472" t="s">
        <v>5</v>
      </c>
      <c r="C6" s="372">
        <v>0</v>
      </c>
      <c r="D6" s="373">
        <v>0</v>
      </c>
      <c r="E6" s="372">
        <v>0</v>
      </c>
      <c r="F6" s="373">
        <v>0</v>
      </c>
      <c r="G6" s="372">
        <v>0</v>
      </c>
      <c r="H6" s="373">
        <v>0</v>
      </c>
      <c r="I6" s="372">
        <v>0</v>
      </c>
      <c r="J6" s="373">
        <v>0</v>
      </c>
    </row>
    <row r="7" spans="1:10">
      <c r="A7" s="367">
        <v>3</v>
      </c>
      <c r="B7" s="472" t="s">
        <v>6</v>
      </c>
      <c r="C7" s="372">
        <v>0</v>
      </c>
      <c r="D7" s="373">
        <v>0</v>
      </c>
      <c r="E7" s="372">
        <v>0</v>
      </c>
      <c r="F7" s="373">
        <v>0</v>
      </c>
      <c r="G7" s="372">
        <v>0</v>
      </c>
      <c r="H7" s="373">
        <v>0</v>
      </c>
      <c r="I7" s="372">
        <v>0</v>
      </c>
      <c r="J7" s="373">
        <v>0</v>
      </c>
    </row>
    <row r="8" spans="1:10">
      <c r="A8" s="367">
        <v>4</v>
      </c>
      <c r="B8" s="472" t="s">
        <v>7</v>
      </c>
      <c r="C8" s="372">
        <v>0</v>
      </c>
      <c r="D8" s="373">
        <v>0</v>
      </c>
      <c r="E8" s="372">
        <v>0</v>
      </c>
      <c r="F8" s="373">
        <v>0</v>
      </c>
      <c r="G8" s="372">
        <v>0</v>
      </c>
      <c r="H8" s="373">
        <v>0</v>
      </c>
      <c r="I8" s="372">
        <v>0</v>
      </c>
      <c r="J8" s="373">
        <v>0</v>
      </c>
    </row>
    <row r="9" spans="1:10">
      <c r="A9" s="367">
        <v>5</v>
      </c>
      <c r="B9" s="472" t="s">
        <v>8</v>
      </c>
      <c r="C9" s="372">
        <v>0</v>
      </c>
      <c r="D9" s="373">
        <v>0</v>
      </c>
      <c r="E9" s="372">
        <v>12</v>
      </c>
      <c r="F9" s="373">
        <v>182.64</v>
      </c>
      <c r="G9" s="372">
        <v>8</v>
      </c>
      <c r="H9" s="373">
        <v>69.599999999999994</v>
      </c>
      <c r="I9" s="372">
        <v>20</v>
      </c>
      <c r="J9" s="373">
        <v>252.23999999999998</v>
      </c>
    </row>
    <row r="10" spans="1:10">
      <c r="A10" s="367">
        <v>6</v>
      </c>
      <c r="B10" s="472" t="s">
        <v>9</v>
      </c>
      <c r="C10" s="372">
        <v>0</v>
      </c>
      <c r="D10" s="373">
        <v>0</v>
      </c>
      <c r="E10" s="372">
        <v>0</v>
      </c>
      <c r="F10" s="373">
        <v>0</v>
      </c>
      <c r="G10" s="372">
        <v>0</v>
      </c>
      <c r="H10" s="373">
        <v>0</v>
      </c>
      <c r="I10" s="372">
        <v>0</v>
      </c>
      <c r="J10" s="373">
        <v>0</v>
      </c>
    </row>
    <row r="11" spans="1:10">
      <c r="A11" s="367">
        <v>7</v>
      </c>
      <c r="B11" s="472" t="s">
        <v>11</v>
      </c>
      <c r="C11" s="372">
        <v>0</v>
      </c>
      <c r="D11" s="373">
        <v>0</v>
      </c>
      <c r="E11" s="372">
        <v>1</v>
      </c>
      <c r="F11" s="373">
        <v>12</v>
      </c>
      <c r="G11" s="372">
        <v>0</v>
      </c>
      <c r="H11" s="373">
        <v>0</v>
      </c>
      <c r="I11" s="372">
        <v>1</v>
      </c>
      <c r="J11" s="373">
        <v>12</v>
      </c>
    </row>
    <row r="12" spans="1:10">
      <c r="A12" s="369">
        <v>8</v>
      </c>
      <c r="B12" s="472" t="s">
        <v>12</v>
      </c>
      <c r="C12" s="372">
        <v>0</v>
      </c>
      <c r="D12" s="373">
        <v>0</v>
      </c>
      <c r="E12" s="372">
        <v>0</v>
      </c>
      <c r="F12" s="373">
        <v>0</v>
      </c>
      <c r="G12" s="372">
        <v>0</v>
      </c>
      <c r="H12" s="373">
        <v>0</v>
      </c>
      <c r="I12" s="372">
        <v>0</v>
      </c>
      <c r="J12" s="373">
        <v>0</v>
      </c>
    </row>
    <row r="13" spans="1:10">
      <c r="A13" s="368">
        <v>9</v>
      </c>
      <c r="B13" s="473" t="s">
        <v>456</v>
      </c>
      <c r="C13" s="372">
        <v>0</v>
      </c>
      <c r="D13" s="373">
        <v>0</v>
      </c>
      <c r="E13" s="372">
        <v>0</v>
      </c>
      <c r="F13" s="373">
        <v>0</v>
      </c>
      <c r="G13" s="372">
        <v>0</v>
      </c>
      <c r="H13" s="373">
        <v>0</v>
      </c>
      <c r="I13" s="372">
        <v>0</v>
      </c>
      <c r="J13" s="373">
        <v>0</v>
      </c>
    </row>
    <row r="14" spans="1:10">
      <c r="A14" s="371">
        <v>10</v>
      </c>
      <c r="B14" s="472" t="s">
        <v>13</v>
      </c>
      <c r="C14" s="372">
        <v>3</v>
      </c>
      <c r="D14" s="373">
        <v>4</v>
      </c>
      <c r="E14" s="372">
        <v>22</v>
      </c>
      <c r="F14" s="373">
        <v>193</v>
      </c>
      <c r="G14" s="372">
        <v>9</v>
      </c>
      <c r="H14" s="373">
        <v>24</v>
      </c>
      <c r="I14" s="372">
        <v>34</v>
      </c>
      <c r="J14" s="373">
        <v>221</v>
      </c>
    </row>
    <row r="15" spans="1:10">
      <c r="A15" s="367">
        <v>11</v>
      </c>
      <c r="B15" s="472" t="s">
        <v>14</v>
      </c>
      <c r="C15" s="372">
        <v>0</v>
      </c>
      <c r="D15" s="373">
        <v>0</v>
      </c>
      <c r="E15" s="372">
        <v>0</v>
      </c>
      <c r="F15" s="373">
        <v>0</v>
      </c>
      <c r="G15" s="372">
        <v>0</v>
      </c>
      <c r="H15" s="373">
        <v>0</v>
      </c>
      <c r="I15" s="372">
        <v>0</v>
      </c>
      <c r="J15" s="373">
        <v>0</v>
      </c>
    </row>
    <row r="16" spans="1:10">
      <c r="A16" s="367">
        <v>12</v>
      </c>
      <c r="B16" s="472" t="s">
        <v>15</v>
      </c>
      <c r="C16" s="372">
        <v>0</v>
      </c>
      <c r="D16" s="373">
        <v>0</v>
      </c>
      <c r="E16" s="372">
        <v>4</v>
      </c>
      <c r="F16" s="373">
        <v>34.39</v>
      </c>
      <c r="G16" s="372">
        <v>0</v>
      </c>
      <c r="H16" s="373">
        <v>0</v>
      </c>
      <c r="I16" s="372">
        <v>4</v>
      </c>
      <c r="J16" s="373">
        <v>34.39</v>
      </c>
    </row>
    <row r="17" spans="1:10">
      <c r="A17" s="367">
        <v>13</v>
      </c>
      <c r="B17" s="472" t="s">
        <v>16</v>
      </c>
      <c r="C17" s="372">
        <v>9</v>
      </c>
      <c r="D17" s="373">
        <v>43.85</v>
      </c>
      <c r="E17" s="372">
        <v>18</v>
      </c>
      <c r="F17" s="373">
        <v>202.26</v>
      </c>
      <c r="G17" s="372">
        <v>8</v>
      </c>
      <c r="H17" s="373">
        <v>112.87</v>
      </c>
      <c r="I17" s="372">
        <v>35</v>
      </c>
      <c r="J17" s="373">
        <v>358.98</v>
      </c>
    </row>
    <row r="18" spans="1:10">
      <c r="A18" s="367">
        <v>14</v>
      </c>
      <c r="B18" s="472" t="s">
        <v>17</v>
      </c>
      <c r="C18" s="372">
        <v>0</v>
      </c>
      <c r="D18" s="373">
        <v>0</v>
      </c>
      <c r="E18" s="372">
        <v>0</v>
      </c>
      <c r="F18" s="373">
        <v>0</v>
      </c>
      <c r="G18" s="372">
        <v>0</v>
      </c>
      <c r="H18" s="373">
        <v>0</v>
      </c>
      <c r="I18" s="372">
        <v>0</v>
      </c>
      <c r="J18" s="373">
        <v>0</v>
      </c>
    </row>
    <row r="19" spans="1:10">
      <c r="A19" s="367">
        <v>15</v>
      </c>
      <c r="B19" s="472" t="s">
        <v>18</v>
      </c>
      <c r="C19" s="372">
        <v>0</v>
      </c>
      <c r="D19" s="373">
        <v>0</v>
      </c>
      <c r="E19" s="372">
        <v>2</v>
      </c>
      <c r="F19" s="373">
        <v>28.45</v>
      </c>
      <c r="G19" s="372">
        <v>0</v>
      </c>
      <c r="H19" s="373">
        <v>0</v>
      </c>
      <c r="I19" s="372">
        <v>2</v>
      </c>
      <c r="J19" s="373">
        <v>28.45</v>
      </c>
    </row>
    <row r="20" spans="1:10">
      <c r="A20" s="367">
        <v>16</v>
      </c>
      <c r="B20" s="472" t="s">
        <v>19</v>
      </c>
      <c r="C20" s="372">
        <v>0</v>
      </c>
      <c r="D20" s="373">
        <v>0</v>
      </c>
      <c r="E20" s="372"/>
      <c r="F20" s="373">
        <v>0</v>
      </c>
      <c r="G20" s="372">
        <v>0</v>
      </c>
      <c r="H20" s="373">
        <v>0</v>
      </c>
      <c r="I20" s="372">
        <v>0</v>
      </c>
      <c r="J20" s="373">
        <v>0</v>
      </c>
    </row>
    <row r="21" spans="1:10">
      <c r="A21" s="370">
        <v>17</v>
      </c>
      <c r="B21" s="472" t="s">
        <v>20</v>
      </c>
      <c r="C21" s="372">
        <v>0</v>
      </c>
      <c r="D21" s="373">
        <v>0</v>
      </c>
      <c r="E21" s="372">
        <v>1</v>
      </c>
      <c r="F21" s="373">
        <v>14.62</v>
      </c>
      <c r="G21" s="372">
        <v>0</v>
      </c>
      <c r="H21" s="373">
        <v>0</v>
      </c>
      <c r="I21" s="372">
        <v>1</v>
      </c>
      <c r="J21" s="373">
        <v>14.62</v>
      </c>
    </row>
    <row r="22" spans="1:10">
      <c r="A22" s="750" t="s">
        <v>135</v>
      </c>
      <c r="B22" s="751"/>
      <c r="C22" s="376">
        <v>12</v>
      </c>
      <c r="D22" s="377">
        <v>47.85</v>
      </c>
      <c r="E22" s="376">
        <v>60</v>
      </c>
      <c r="F22" s="377">
        <v>667.36</v>
      </c>
      <c r="G22" s="376">
        <v>25</v>
      </c>
      <c r="H22" s="377">
        <v>206.47</v>
      </c>
      <c r="I22" s="376">
        <v>97</v>
      </c>
      <c r="J22" s="377">
        <v>921.68000000000006</v>
      </c>
    </row>
    <row r="23" spans="1:10">
      <c r="A23" s="367">
        <v>1</v>
      </c>
      <c r="B23" s="472" t="s">
        <v>24</v>
      </c>
      <c r="C23" s="372">
        <v>0</v>
      </c>
      <c r="D23" s="373">
        <v>0</v>
      </c>
      <c r="E23" s="372">
        <v>0</v>
      </c>
      <c r="F23" s="373">
        <v>0</v>
      </c>
      <c r="G23" s="372">
        <v>0</v>
      </c>
      <c r="H23" s="373">
        <v>0</v>
      </c>
      <c r="I23" s="372">
        <v>0</v>
      </c>
      <c r="J23" s="373">
        <v>0</v>
      </c>
    </row>
    <row r="24" spans="1:10" ht="17.25" customHeight="1">
      <c r="A24" s="367">
        <v>2</v>
      </c>
      <c r="B24" s="472" t="s">
        <v>26</v>
      </c>
      <c r="C24" s="372">
        <v>0</v>
      </c>
      <c r="D24" s="373">
        <v>0</v>
      </c>
      <c r="E24" s="372">
        <v>2</v>
      </c>
      <c r="F24" s="373">
        <v>35</v>
      </c>
      <c r="G24" s="366">
        <v>0</v>
      </c>
      <c r="H24" s="373">
        <v>0</v>
      </c>
      <c r="I24" s="372">
        <v>2</v>
      </c>
      <c r="J24" s="373">
        <v>35</v>
      </c>
    </row>
    <row r="25" spans="1:10">
      <c r="A25" s="367">
        <v>3</v>
      </c>
      <c r="B25" s="472" t="s">
        <v>21</v>
      </c>
      <c r="C25" s="372">
        <v>0</v>
      </c>
      <c r="D25" s="373">
        <v>0</v>
      </c>
      <c r="E25" s="372">
        <v>0</v>
      </c>
      <c r="F25" s="373">
        <v>0</v>
      </c>
      <c r="G25" s="372">
        <v>0</v>
      </c>
      <c r="H25" s="373">
        <v>0</v>
      </c>
      <c r="I25" s="372">
        <v>0</v>
      </c>
      <c r="J25" s="373">
        <v>0</v>
      </c>
    </row>
    <row r="26" spans="1:10">
      <c r="A26" s="367">
        <v>4</v>
      </c>
      <c r="B26" s="472" t="s">
        <v>22</v>
      </c>
      <c r="C26" s="372">
        <v>0</v>
      </c>
      <c r="D26" s="373">
        <v>0</v>
      </c>
      <c r="E26" s="372">
        <v>0</v>
      </c>
      <c r="F26" s="373">
        <v>0</v>
      </c>
      <c r="G26" s="372">
        <v>0</v>
      </c>
      <c r="H26" s="373">
        <v>0</v>
      </c>
      <c r="I26" s="372">
        <v>0</v>
      </c>
      <c r="J26" s="373">
        <v>0</v>
      </c>
    </row>
    <row r="27" spans="1:10">
      <c r="A27" s="367">
        <v>5</v>
      </c>
      <c r="B27" s="472" t="s">
        <v>10</v>
      </c>
      <c r="C27" s="372">
        <v>0</v>
      </c>
      <c r="D27" s="373">
        <v>0</v>
      </c>
      <c r="E27" s="372">
        <v>0</v>
      </c>
      <c r="F27" s="373">
        <v>0</v>
      </c>
      <c r="G27" s="372">
        <v>0</v>
      </c>
      <c r="H27" s="373">
        <v>0</v>
      </c>
      <c r="I27" s="372">
        <v>0</v>
      </c>
      <c r="J27" s="373">
        <v>0</v>
      </c>
    </row>
    <row r="28" spans="1:10">
      <c r="A28" s="367">
        <v>6</v>
      </c>
      <c r="B28" s="472" t="s">
        <v>23</v>
      </c>
      <c r="C28" s="372">
        <v>0</v>
      </c>
      <c r="D28" s="373">
        <v>0</v>
      </c>
      <c r="E28" s="372">
        <v>0</v>
      </c>
      <c r="F28" s="373">
        <v>0</v>
      </c>
      <c r="G28" s="372">
        <v>0</v>
      </c>
      <c r="H28" s="373">
        <v>0</v>
      </c>
      <c r="I28" s="372">
        <v>0</v>
      </c>
      <c r="J28" s="373">
        <v>0</v>
      </c>
    </row>
    <row r="29" spans="1:10">
      <c r="A29" s="367">
        <v>7</v>
      </c>
      <c r="B29" s="472" t="s">
        <v>261</v>
      </c>
      <c r="C29" s="372">
        <v>0</v>
      </c>
      <c r="D29" s="373">
        <v>0</v>
      </c>
      <c r="E29" s="372">
        <v>0</v>
      </c>
      <c r="F29" s="373">
        <v>0</v>
      </c>
      <c r="G29" s="372">
        <v>0</v>
      </c>
      <c r="H29" s="373">
        <v>0</v>
      </c>
      <c r="I29" s="372">
        <v>0</v>
      </c>
      <c r="J29" s="373">
        <v>0</v>
      </c>
    </row>
    <row r="30" spans="1:10">
      <c r="A30" s="367">
        <v>8</v>
      </c>
      <c r="B30" s="472" t="s">
        <v>25</v>
      </c>
      <c r="C30" s="372">
        <v>0</v>
      </c>
      <c r="D30" s="373">
        <v>0</v>
      </c>
      <c r="E30" s="372">
        <v>0</v>
      </c>
      <c r="F30" s="373">
        <v>0</v>
      </c>
      <c r="G30" s="372">
        <v>0</v>
      </c>
      <c r="H30" s="373">
        <v>0</v>
      </c>
      <c r="I30" s="372">
        <v>0</v>
      </c>
      <c r="J30" s="373">
        <v>0</v>
      </c>
    </row>
    <row r="31" spans="1:10">
      <c r="A31" s="750" t="s">
        <v>136</v>
      </c>
      <c r="B31" s="751"/>
      <c r="C31" s="376">
        <v>0</v>
      </c>
      <c r="D31" s="377">
        <v>0</v>
      </c>
      <c r="E31" s="376">
        <v>2</v>
      </c>
      <c r="F31" s="377">
        <v>35</v>
      </c>
      <c r="G31" s="376">
        <v>0</v>
      </c>
      <c r="H31" s="377">
        <v>0</v>
      </c>
      <c r="I31" s="376">
        <v>2</v>
      </c>
      <c r="J31" s="377">
        <v>35</v>
      </c>
    </row>
    <row r="32" spans="1:10">
      <c r="A32" s="367">
        <v>1</v>
      </c>
      <c r="B32" s="472" t="s">
        <v>27</v>
      </c>
      <c r="C32" s="372">
        <v>0</v>
      </c>
      <c r="D32" s="373">
        <v>0</v>
      </c>
      <c r="E32" s="372">
        <v>0</v>
      </c>
      <c r="F32" s="373">
        <v>0</v>
      </c>
      <c r="G32" s="372">
        <v>0</v>
      </c>
      <c r="H32" s="373">
        <v>0</v>
      </c>
      <c r="I32" s="372">
        <v>0</v>
      </c>
      <c r="J32" s="373">
        <v>0</v>
      </c>
    </row>
    <row r="33" spans="1:10">
      <c r="A33" s="750" t="s">
        <v>137</v>
      </c>
      <c r="B33" s="751"/>
      <c r="C33" s="376">
        <v>0</v>
      </c>
      <c r="D33" s="377">
        <v>0</v>
      </c>
      <c r="E33" s="376">
        <v>0</v>
      </c>
      <c r="F33" s="377">
        <v>0</v>
      </c>
      <c r="G33" s="376">
        <v>0</v>
      </c>
      <c r="H33" s="377">
        <v>0</v>
      </c>
      <c r="I33" s="376">
        <v>0</v>
      </c>
      <c r="J33" s="377">
        <v>0</v>
      </c>
    </row>
    <row r="34" spans="1:10">
      <c r="A34" s="367">
        <v>1</v>
      </c>
      <c r="B34" s="472" t="s">
        <v>28</v>
      </c>
      <c r="C34" s="372">
        <v>0</v>
      </c>
      <c r="D34" s="373">
        <v>0</v>
      </c>
      <c r="E34" s="372">
        <v>0</v>
      </c>
      <c r="F34" s="373">
        <v>0</v>
      </c>
      <c r="G34" s="372">
        <v>0</v>
      </c>
      <c r="H34" s="373">
        <v>0</v>
      </c>
      <c r="I34" s="372">
        <v>0</v>
      </c>
      <c r="J34" s="373">
        <v>0</v>
      </c>
    </row>
    <row r="35" spans="1:10">
      <c r="A35" s="750" t="s">
        <v>275</v>
      </c>
      <c r="B35" s="751"/>
      <c r="C35" s="376">
        <v>0</v>
      </c>
      <c r="D35" s="377">
        <v>0</v>
      </c>
      <c r="E35" s="376">
        <v>0</v>
      </c>
      <c r="F35" s="377">
        <v>0</v>
      </c>
      <c r="G35" s="376">
        <v>0</v>
      </c>
      <c r="H35" s="377">
        <v>0</v>
      </c>
      <c r="I35" s="376">
        <v>0</v>
      </c>
      <c r="J35" s="377">
        <v>0</v>
      </c>
    </row>
    <row r="36" spans="1:10">
      <c r="A36" s="750" t="s">
        <v>119</v>
      </c>
      <c r="B36" s="751"/>
      <c r="C36" s="376">
        <v>12</v>
      </c>
      <c r="D36" s="377">
        <v>47.85</v>
      </c>
      <c r="E36" s="376">
        <v>62</v>
      </c>
      <c r="F36" s="377">
        <v>702.36</v>
      </c>
      <c r="G36" s="376">
        <v>25</v>
      </c>
      <c r="H36" s="377">
        <v>206.47</v>
      </c>
      <c r="I36" s="376">
        <v>99</v>
      </c>
      <c r="J36" s="377">
        <v>956.68000000000006</v>
      </c>
    </row>
  </sheetData>
  <mergeCells count="13">
    <mergeCell ref="A1:J1"/>
    <mergeCell ref="A2:J2"/>
    <mergeCell ref="C3:D3"/>
    <mergeCell ref="E3:F3"/>
    <mergeCell ref="G3:H3"/>
    <mergeCell ref="I3:J3"/>
    <mergeCell ref="A3:A4"/>
    <mergeCell ref="B3:B4"/>
    <mergeCell ref="A33:B33"/>
    <mergeCell ref="A35:B35"/>
    <mergeCell ref="A36:B36"/>
    <mergeCell ref="A22:B22"/>
    <mergeCell ref="A31:B31"/>
  </mergeCells>
  <printOptions gridLines="1"/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5"/>
  <sheetViews>
    <sheetView topLeftCell="A19" workbookViewId="0">
      <selection sqref="A1:H35"/>
    </sheetView>
  </sheetViews>
  <sheetFormatPr defaultRowHeight="15"/>
  <cols>
    <col min="1" max="1" width="5.42578125" customWidth="1"/>
    <col min="2" max="3" width="10.5703125" style="470" customWidth="1"/>
    <col min="4" max="4" width="8.28515625" style="492" customWidth="1"/>
    <col min="5" max="5" width="9.140625" style="496"/>
    <col min="6" max="7" width="9.140625" style="492"/>
    <col min="8" max="8" width="9.140625" style="496"/>
  </cols>
  <sheetData>
    <row r="1" spans="1:8" ht="18.75" customHeight="1">
      <c r="A1" s="634">
        <v>40</v>
      </c>
      <c r="B1" s="634"/>
      <c r="C1" s="634"/>
      <c r="D1" s="634"/>
      <c r="E1" s="634"/>
      <c r="F1" s="634"/>
      <c r="G1" s="634"/>
      <c r="H1" s="634"/>
    </row>
    <row r="2" spans="1:8" ht="29.25" customHeight="1">
      <c r="A2" s="752" t="s">
        <v>505</v>
      </c>
      <c r="B2" s="752"/>
      <c r="C2" s="752"/>
      <c r="D2" s="752"/>
      <c r="E2" s="752"/>
      <c r="F2" s="752"/>
      <c r="G2" s="752"/>
      <c r="H2" s="752"/>
    </row>
    <row r="3" spans="1:8" ht="32.25" customHeight="1">
      <c r="A3" s="754" t="s">
        <v>352</v>
      </c>
      <c r="B3" s="754" t="s">
        <v>0</v>
      </c>
      <c r="C3" s="758" t="s">
        <v>506</v>
      </c>
      <c r="D3" s="759"/>
      <c r="E3" s="760"/>
      <c r="F3" s="761" t="s">
        <v>507</v>
      </c>
      <c r="G3" s="762"/>
      <c r="H3" s="763"/>
    </row>
    <row r="4" spans="1:8" s="2" customFormat="1">
      <c r="A4" s="754"/>
      <c r="B4" s="755"/>
      <c r="C4" s="441" t="s">
        <v>82</v>
      </c>
      <c r="D4" s="382" t="s">
        <v>78</v>
      </c>
      <c r="E4" s="497" t="s">
        <v>94</v>
      </c>
      <c r="F4" s="498" t="s">
        <v>82</v>
      </c>
      <c r="G4" s="382" t="s">
        <v>78</v>
      </c>
      <c r="H4" s="497" t="s">
        <v>94</v>
      </c>
    </row>
    <row r="5" spans="1:8">
      <c r="A5" s="396">
        <v>1</v>
      </c>
      <c r="B5" s="488" t="s">
        <v>4</v>
      </c>
      <c r="C5" s="149">
        <v>1</v>
      </c>
      <c r="D5" s="489">
        <v>0</v>
      </c>
      <c r="E5" s="493">
        <v>0</v>
      </c>
      <c r="F5" s="489">
        <v>0</v>
      </c>
      <c r="G5" s="489">
        <v>0</v>
      </c>
      <c r="H5" s="493">
        <v>0</v>
      </c>
    </row>
    <row r="6" spans="1:8">
      <c r="A6" s="381">
        <v>2</v>
      </c>
      <c r="B6" s="468" t="s">
        <v>5</v>
      </c>
      <c r="C6" s="149">
        <v>4</v>
      </c>
      <c r="D6" s="489">
        <v>0</v>
      </c>
      <c r="E6" s="493">
        <v>0</v>
      </c>
      <c r="F6" s="489">
        <v>3</v>
      </c>
      <c r="G6" s="489">
        <v>0</v>
      </c>
      <c r="H6" s="493">
        <v>0</v>
      </c>
    </row>
    <row r="7" spans="1:8">
      <c r="A7" s="378">
        <v>3</v>
      </c>
      <c r="B7" s="469" t="s">
        <v>6</v>
      </c>
      <c r="C7" s="149">
        <v>3</v>
      </c>
      <c r="D7" s="489">
        <v>0</v>
      </c>
      <c r="E7" s="493">
        <v>0</v>
      </c>
      <c r="F7" s="489">
        <v>1</v>
      </c>
      <c r="G7" s="489">
        <v>0</v>
      </c>
      <c r="H7" s="493">
        <v>0</v>
      </c>
    </row>
    <row r="8" spans="1:8">
      <c r="A8" s="378">
        <v>4</v>
      </c>
      <c r="B8" s="469" t="s">
        <v>7</v>
      </c>
      <c r="C8" s="149">
        <v>1</v>
      </c>
      <c r="D8" s="489">
        <v>0</v>
      </c>
      <c r="E8" s="493">
        <v>0</v>
      </c>
      <c r="F8" s="489">
        <v>0</v>
      </c>
      <c r="G8" s="489">
        <v>0</v>
      </c>
      <c r="H8" s="493">
        <v>0</v>
      </c>
    </row>
    <row r="9" spans="1:8">
      <c r="A9" s="378">
        <v>5</v>
      </c>
      <c r="B9" s="469" t="s">
        <v>8</v>
      </c>
      <c r="C9" s="149">
        <v>5</v>
      </c>
      <c r="D9" s="489">
        <v>1</v>
      </c>
      <c r="E9" s="493">
        <v>1.9</v>
      </c>
      <c r="F9" s="489">
        <v>3</v>
      </c>
      <c r="G9" s="489">
        <v>11</v>
      </c>
      <c r="H9" s="493">
        <v>4</v>
      </c>
    </row>
    <row r="10" spans="1:8">
      <c r="A10" s="378">
        <v>6</v>
      </c>
      <c r="B10" s="469" t="s">
        <v>9</v>
      </c>
      <c r="C10" s="149">
        <v>4</v>
      </c>
      <c r="D10" s="489">
        <v>0</v>
      </c>
      <c r="E10" s="493">
        <v>0</v>
      </c>
      <c r="F10" s="489">
        <v>1</v>
      </c>
      <c r="G10" s="489">
        <v>0</v>
      </c>
      <c r="H10" s="493">
        <v>0</v>
      </c>
    </row>
    <row r="11" spans="1:8">
      <c r="A11" s="378">
        <v>7</v>
      </c>
      <c r="B11" s="469" t="s">
        <v>11</v>
      </c>
      <c r="C11" s="149">
        <v>1</v>
      </c>
      <c r="D11" s="489">
        <v>0</v>
      </c>
      <c r="E11" s="493">
        <v>0</v>
      </c>
      <c r="F11" s="489">
        <v>0</v>
      </c>
      <c r="G11" s="489">
        <v>0</v>
      </c>
      <c r="H11" s="493">
        <v>0</v>
      </c>
    </row>
    <row r="12" spans="1:8">
      <c r="A12" s="379">
        <v>8</v>
      </c>
      <c r="B12" s="469" t="s">
        <v>12</v>
      </c>
      <c r="C12" s="149">
        <v>0</v>
      </c>
      <c r="D12" s="489">
        <v>0</v>
      </c>
      <c r="E12" s="493">
        <v>0</v>
      </c>
      <c r="F12" s="489">
        <v>0</v>
      </c>
      <c r="G12" s="489">
        <v>0</v>
      </c>
      <c r="H12" s="493">
        <v>0</v>
      </c>
    </row>
    <row r="13" spans="1:8">
      <c r="A13" s="381">
        <v>10</v>
      </c>
      <c r="B13" s="469" t="s">
        <v>13</v>
      </c>
      <c r="C13" s="149">
        <v>1</v>
      </c>
      <c r="D13" s="489">
        <v>0</v>
      </c>
      <c r="E13" s="493">
        <v>0</v>
      </c>
      <c r="F13" s="489">
        <v>0</v>
      </c>
      <c r="G13" s="489">
        <v>0</v>
      </c>
      <c r="H13" s="493">
        <v>0</v>
      </c>
    </row>
    <row r="14" spans="1:8">
      <c r="A14" s="378">
        <v>11</v>
      </c>
      <c r="B14" s="469" t="s">
        <v>14</v>
      </c>
      <c r="C14" s="149">
        <v>1</v>
      </c>
      <c r="D14" s="489">
        <v>10</v>
      </c>
      <c r="E14" s="493">
        <v>2</v>
      </c>
      <c r="F14" s="489">
        <v>1</v>
      </c>
      <c r="G14" s="489">
        <v>0</v>
      </c>
      <c r="H14" s="493">
        <v>0</v>
      </c>
    </row>
    <row r="15" spans="1:8">
      <c r="A15" s="378">
        <v>12</v>
      </c>
      <c r="B15" s="469" t="s">
        <v>15</v>
      </c>
      <c r="C15" s="149">
        <v>1</v>
      </c>
      <c r="D15" s="489">
        <v>0</v>
      </c>
      <c r="E15" s="493">
        <v>0</v>
      </c>
      <c r="F15" s="489">
        <v>0</v>
      </c>
      <c r="G15" s="489">
        <v>0</v>
      </c>
      <c r="H15" s="493">
        <v>0</v>
      </c>
    </row>
    <row r="16" spans="1:8">
      <c r="A16" s="378">
        <v>13</v>
      </c>
      <c r="B16" s="469" t="s">
        <v>16</v>
      </c>
      <c r="C16" s="149">
        <v>37</v>
      </c>
      <c r="D16" s="489">
        <v>0</v>
      </c>
      <c r="E16" s="493">
        <v>0</v>
      </c>
      <c r="F16" s="489">
        <v>23</v>
      </c>
      <c r="G16" s="489">
        <v>0</v>
      </c>
      <c r="H16" s="493">
        <v>0</v>
      </c>
    </row>
    <row r="17" spans="1:8">
      <c r="A17" s="378">
        <v>14</v>
      </c>
      <c r="B17" s="469" t="s">
        <v>17</v>
      </c>
      <c r="C17" s="149">
        <v>1</v>
      </c>
      <c r="D17" s="489">
        <v>0</v>
      </c>
      <c r="E17" s="493">
        <v>0</v>
      </c>
      <c r="F17" s="489">
        <v>1</v>
      </c>
      <c r="G17" s="489">
        <v>0</v>
      </c>
      <c r="H17" s="493">
        <v>0</v>
      </c>
    </row>
    <row r="18" spans="1:8">
      <c r="A18" s="378">
        <v>15</v>
      </c>
      <c r="B18" s="469" t="s">
        <v>18</v>
      </c>
      <c r="C18" s="149">
        <v>3</v>
      </c>
      <c r="D18" s="489">
        <v>0</v>
      </c>
      <c r="E18" s="493">
        <v>0</v>
      </c>
      <c r="F18" s="489">
        <v>2</v>
      </c>
      <c r="G18" s="489">
        <v>0</v>
      </c>
      <c r="H18" s="493">
        <v>0</v>
      </c>
    </row>
    <row r="19" spans="1:8">
      <c r="A19" s="378">
        <v>16</v>
      </c>
      <c r="B19" s="469" t="s">
        <v>19</v>
      </c>
      <c r="C19" s="149">
        <v>1</v>
      </c>
      <c r="D19" s="489">
        <v>0</v>
      </c>
      <c r="E19" s="493">
        <v>0</v>
      </c>
      <c r="F19" s="489">
        <v>1</v>
      </c>
      <c r="G19" s="489">
        <v>0</v>
      </c>
      <c r="H19" s="493">
        <v>0</v>
      </c>
    </row>
    <row r="20" spans="1:8">
      <c r="A20" s="380">
        <v>17</v>
      </c>
      <c r="B20" s="469" t="s">
        <v>20</v>
      </c>
      <c r="C20" s="149">
        <v>0</v>
      </c>
      <c r="D20" s="489">
        <v>0</v>
      </c>
      <c r="E20" s="493">
        <v>0</v>
      </c>
      <c r="F20" s="489">
        <v>1</v>
      </c>
      <c r="G20" s="489">
        <v>0</v>
      </c>
      <c r="H20" s="493">
        <v>0</v>
      </c>
    </row>
    <row r="21" spans="1:8">
      <c r="A21" s="756" t="s">
        <v>135</v>
      </c>
      <c r="B21" s="757"/>
      <c r="C21" s="441">
        <f>SUM(C5:C20)</f>
        <v>64</v>
      </c>
      <c r="D21" s="490">
        <f t="shared" ref="D21:H21" si="0">SUM(D5:D20)</f>
        <v>11</v>
      </c>
      <c r="E21" s="494">
        <f t="shared" si="0"/>
        <v>3.9</v>
      </c>
      <c r="F21" s="490">
        <f t="shared" si="0"/>
        <v>37</v>
      </c>
      <c r="G21" s="490">
        <f t="shared" si="0"/>
        <v>11</v>
      </c>
      <c r="H21" s="494">
        <f t="shared" si="0"/>
        <v>4</v>
      </c>
    </row>
    <row r="22" spans="1:8">
      <c r="A22" s="378">
        <v>1</v>
      </c>
      <c r="B22" s="469" t="s">
        <v>24</v>
      </c>
      <c r="C22" s="149">
        <v>1</v>
      </c>
      <c r="D22" s="489">
        <v>0</v>
      </c>
      <c r="E22" s="493">
        <v>0</v>
      </c>
      <c r="F22" s="489">
        <v>1</v>
      </c>
      <c r="G22" s="489">
        <v>0</v>
      </c>
      <c r="H22" s="493">
        <v>0</v>
      </c>
    </row>
    <row r="23" spans="1:8" ht="16.5" customHeight="1">
      <c r="A23" s="378">
        <v>2</v>
      </c>
      <c r="B23" s="469" t="s">
        <v>26</v>
      </c>
      <c r="C23" s="149">
        <v>0</v>
      </c>
      <c r="D23" s="489">
        <v>0</v>
      </c>
      <c r="E23" s="493">
        <v>0</v>
      </c>
      <c r="F23" s="489">
        <v>0</v>
      </c>
      <c r="G23" s="489">
        <v>0</v>
      </c>
      <c r="H23" s="493">
        <v>0</v>
      </c>
    </row>
    <row r="24" spans="1:8">
      <c r="A24" s="378">
        <v>3</v>
      </c>
      <c r="B24" s="469" t="s">
        <v>21</v>
      </c>
      <c r="C24" s="149">
        <v>1</v>
      </c>
      <c r="D24" s="489">
        <v>0</v>
      </c>
      <c r="E24" s="493">
        <v>0</v>
      </c>
      <c r="F24" s="489">
        <v>2</v>
      </c>
      <c r="G24" s="489">
        <v>0</v>
      </c>
      <c r="H24" s="493">
        <v>0</v>
      </c>
    </row>
    <row r="25" spans="1:8">
      <c r="A25" s="378">
        <v>4</v>
      </c>
      <c r="B25" s="469" t="s">
        <v>22</v>
      </c>
      <c r="C25" s="149">
        <v>4</v>
      </c>
      <c r="D25" s="489">
        <v>0</v>
      </c>
      <c r="E25" s="493">
        <v>0</v>
      </c>
      <c r="F25" s="489">
        <v>2</v>
      </c>
      <c r="G25" s="489">
        <v>0</v>
      </c>
      <c r="H25" s="493">
        <v>0</v>
      </c>
    </row>
    <row r="26" spans="1:8">
      <c r="A26" s="378">
        <v>5</v>
      </c>
      <c r="B26" s="469" t="s">
        <v>10</v>
      </c>
      <c r="C26" s="149">
        <v>1</v>
      </c>
      <c r="D26" s="489">
        <v>0</v>
      </c>
      <c r="E26" s="493">
        <v>0</v>
      </c>
      <c r="F26" s="489">
        <v>0</v>
      </c>
      <c r="G26" s="489">
        <v>0</v>
      </c>
      <c r="H26" s="493">
        <v>0</v>
      </c>
    </row>
    <row r="27" spans="1:8">
      <c r="A27" s="378">
        <v>6</v>
      </c>
      <c r="B27" s="469" t="s">
        <v>23</v>
      </c>
      <c r="C27" s="149">
        <v>1</v>
      </c>
      <c r="D27" s="489">
        <v>0</v>
      </c>
      <c r="E27" s="493">
        <v>0</v>
      </c>
      <c r="F27" s="489">
        <v>0</v>
      </c>
      <c r="G27" s="489">
        <v>0</v>
      </c>
      <c r="H27" s="493">
        <v>0</v>
      </c>
    </row>
    <row r="28" spans="1:8">
      <c r="A28" s="378">
        <v>7</v>
      </c>
      <c r="B28" s="469" t="s">
        <v>261</v>
      </c>
      <c r="C28" s="149">
        <v>0</v>
      </c>
      <c r="D28" s="489">
        <v>0</v>
      </c>
      <c r="E28" s="493">
        <v>0</v>
      </c>
      <c r="F28" s="489">
        <v>0</v>
      </c>
      <c r="G28" s="489">
        <v>0</v>
      </c>
      <c r="H28" s="493">
        <v>0</v>
      </c>
    </row>
    <row r="29" spans="1:8">
      <c r="A29" s="378">
        <v>8</v>
      </c>
      <c r="B29" s="469" t="s">
        <v>25</v>
      </c>
      <c r="C29" s="149">
        <v>1</v>
      </c>
      <c r="D29" s="489">
        <v>0</v>
      </c>
      <c r="E29" s="493">
        <v>0</v>
      </c>
      <c r="F29" s="489">
        <v>0</v>
      </c>
      <c r="G29" s="489">
        <v>0</v>
      </c>
      <c r="H29" s="493">
        <v>0</v>
      </c>
    </row>
    <row r="30" spans="1:8">
      <c r="A30" s="750" t="s">
        <v>136</v>
      </c>
      <c r="B30" s="751"/>
      <c r="C30" s="440">
        <f>SUM(C22:C29)</f>
        <v>9</v>
      </c>
      <c r="D30" s="491">
        <f t="shared" ref="D30:H30" si="1">SUM(D22:D29)</f>
        <v>0</v>
      </c>
      <c r="E30" s="495">
        <f t="shared" si="1"/>
        <v>0</v>
      </c>
      <c r="F30" s="491">
        <f t="shared" si="1"/>
        <v>5</v>
      </c>
      <c r="G30" s="491">
        <f t="shared" si="1"/>
        <v>0</v>
      </c>
      <c r="H30" s="495">
        <f t="shared" si="1"/>
        <v>0</v>
      </c>
    </row>
    <row r="31" spans="1:8">
      <c r="A31" s="378">
        <v>1</v>
      </c>
      <c r="B31" s="469" t="s">
        <v>27</v>
      </c>
      <c r="C31" s="149">
        <v>9</v>
      </c>
      <c r="D31" s="489">
        <v>0</v>
      </c>
      <c r="E31" s="493">
        <v>0</v>
      </c>
      <c r="F31" s="489">
        <v>7</v>
      </c>
      <c r="G31" s="489">
        <v>0</v>
      </c>
      <c r="H31" s="493">
        <v>0</v>
      </c>
    </row>
    <row r="32" spans="1:8">
      <c r="A32" s="750" t="s">
        <v>137</v>
      </c>
      <c r="B32" s="751"/>
      <c r="C32" s="440">
        <f>C31</f>
        <v>9</v>
      </c>
      <c r="D32" s="491">
        <f t="shared" ref="D32:H32" si="2">D31</f>
        <v>0</v>
      </c>
      <c r="E32" s="495">
        <f t="shared" si="2"/>
        <v>0</v>
      </c>
      <c r="F32" s="491">
        <f t="shared" si="2"/>
        <v>7</v>
      </c>
      <c r="G32" s="491">
        <f t="shared" si="2"/>
        <v>0</v>
      </c>
      <c r="H32" s="495">
        <f t="shared" si="2"/>
        <v>0</v>
      </c>
    </row>
    <row r="33" spans="1:8">
      <c r="A33" s="378">
        <v>1</v>
      </c>
      <c r="B33" s="469" t="s">
        <v>28</v>
      </c>
      <c r="C33" s="149">
        <v>8</v>
      </c>
      <c r="D33" s="489">
        <v>0</v>
      </c>
      <c r="E33" s="493">
        <v>0</v>
      </c>
      <c r="F33" s="489">
        <v>6</v>
      </c>
      <c r="G33" s="489">
        <v>0</v>
      </c>
      <c r="H33" s="493">
        <v>0</v>
      </c>
    </row>
    <row r="34" spans="1:8">
      <c r="A34" s="750" t="s">
        <v>275</v>
      </c>
      <c r="B34" s="751"/>
      <c r="C34" s="440">
        <f>C33</f>
        <v>8</v>
      </c>
      <c r="D34" s="491">
        <f t="shared" ref="D34:H34" si="3">D33</f>
        <v>0</v>
      </c>
      <c r="E34" s="495">
        <f t="shared" si="3"/>
        <v>0</v>
      </c>
      <c r="F34" s="491">
        <f t="shared" si="3"/>
        <v>6</v>
      </c>
      <c r="G34" s="491">
        <f t="shared" si="3"/>
        <v>0</v>
      </c>
      <c r="H34" s="495">
        <f t="shared" si="3"/>
        <v>0</v>
      </c>
    </row>
    <row r="35" spans="1:8">
      <c r="A35" s="750" t="s">
        <v>119</v>
      </c>
      <c r="B35" s="751"/>
      <c r="C35" s="440">
        <f>C21+C30+C32+C34</f>
        <v>90</v>
      </c>
      <c r="D35" s="491">
        <f t="shared" ref="D35:H35" si="4">D21+D30+D32+D34</f>
        <v>11</v>
      </c>
      <c r="E35" s="495">
        <f t="shared" si="4"/>
        <v>3.9</v>
      </c>
      <c r="F35" s="491">
        <f>F21+F30+F32+F34</f>
        <v>55</v>
      </c>
      <c r="G35" s="491">
        <f t="shared" si="4"/>
        <v>11</v>
      </c>
      <c r="H35" s="495">
        <f t="shared" si="4"/>
        <v>4</v>
      </c>
    </row>
  </sheetData>
  <mergeCells count="11">
    <mergeCell ref="A1:H1"/>
    <mergeCell ref="A2:H2"/>
    <mergeCell ref="A35:B35"/>
    <mergeCell ref="A3:A4"/>
    <mergeCell ref="B3:B4"/>
    <mergeCell ref="A21:B21"/>
    <mergeCell ref="A30:B30"/>
    <mergeCell ref="A32:B32"/>
    <mergeCell ref="A34:B34"/>
    <mergeCell ref="C3:E3"/>
    <mergeCell ref="F3:H3"/>
  </mergeCells>
  <printOptions gridLines="1"/>
  <pageMargins left="0.7" right="0.7" top="0.75" bottom="0.75" header="0.3" footer="0.3"/>
  <pageSetup scale="11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sqref="A1:P37"/>
    </sheetView>
  </sheetViews>
  <sheetFormatPr defaultRowHeight="15"/>
  <cols>
    <col min="1" max="1" width="5.140625" customWidth="1"/>
    <col min="2" max="2" width="10.7109375" style="2" customWidth="1"/>
    <col min="4" max="4" width="11.28515625" customWidth="1"/>
    <col min="6" max="6" width="11" customWidth="1"/>
    <col min="7" max="7" width="8.5703125" customWidth="1"/>
    <col min="8" max="8" width="10.85546875" customWidth="1"/>
    <col min="9" max="9" width="8.5703125" customWidth="1"/>
    <col min="10" max="10" width="12.140625" customWidth="1"/>
    <col min="12" max="12" width="11.140625" customWidth="1"/>
    <col min="14" max="14" width="10.85546875" customWidth="1"/>
    <col min="16" max="16" width="10.85546875" customWidth="1"/>
  </cols>
  <sheetData>
    <row r="1" spans="1:16" ht="17.25" customHeight="1">
      <c r="A1" s="549">
        <v>41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</row>
    <row r="2" spans="1:16" ht="27" customHeight="1">
      <c r="A2" s="765" t="s">
        <v>508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</row>
    <row r="3" spans="1:16">
      <c r="A3" s="754" t="s">
        <v>58</v>
      </c>
      <c r="B3" s="754" t="s">
        <v>0</v>
      </c>
      <c r="C3" s="764" t="s">
        <v>509</v>
      </c>
      <c r="D3" s="764"/>
      <c r="E3" s="764" t="s">
        <v>510</v>
      </c>
      <c r="F3" s="764"/>
      <c r="G3" s="766" t="s">
        <v>511</v>
      </c>
      <c r="H3" s="766"/>
      <c r="I3" s="766" t="s">
        <v>512</v>
      </c>
      <c r="J3" s="766"/>
      <c r="K3" s="764" t="s">
        <v>513</v>
      </c>
      <c r="L3" s="764"/>
      <c r="M3" s="766" t="s">
        <v>514</v>
      </c>
      <c r="N3" s="766"/>
      <c r="O3" s="764" t="s">
        <v>515</v>
      </c>
      <c r="P3" s="764"/>
    </row>
    <row r="4" spans="1:16">
      <c r="A4" s="754"/>
      <c r="B4" s="754"/>
      <c r="C4" s="764"/>
      <c r="D4" s="764"/>
      <c r="E4" s="764"/>
      <c r="F4" s="764"/>
      <c r="G4" s="766"/>
      <c r="H4" s="766"/>
      <c r="I4" s="766"/>
      <c r="J4" s="766"/>
      <c r="K4" s="764"/>
      <c r="L4" s="764"/>
      <c r="M4" s="766"/>
      <c r="N4" s="766"/>
      <c r="O4" s="764"/>
      <c r="P4" s="764"/>
    </row>
    <row r="5" spans="1:16" ht="45">
      <c r="A5" s="754"/>
      <c r="B5" s="754"/>
      <c r="C5" s="438" t="s">
        <v>516</v>
      </c>
      <c r="D5" s="438" t="s">
        <v>517</v>
      </c>
      <c r="E5" s="438" t="s">
        <v>516</v>
      </c>
      <c r="F5" s="437" t="s">
        <v>517</v>
      </c>
      <c r="G5" s="438" t="s">
        <v>516</v>
      </c>
      <c r="H5" s="438" t="s">
        <v>517</v>
      </c>
      <c r="I5" s="438" t="s">
        <v>516</v>
      </c>
      <c r="J5" s="437" t="s">
        <v>517</v>
      </c>
      <c r="K5" s="438" t="s">
        <v>516</v>
      </c>
      <c r="L5" s="437" t="s">
        <v>517</v>
      </c>
      <c r="M5" s="438" t="s">
        <v>516</v>
      </c>
      <c r="N5" s="437" t="s">
        <v>517</v>
      </c>
      <c r="O5" s="438" t="s">
        <v>516</v>
      </c>
      <c r="P5" s="437" t="s">
        <v>517</v>
      </c>
    </row>
    <row r="6" spans="1:16">
      <c r="A6" s="466">
        <v>1</v>
      </c>
      <c r="B6" s="467" t="s">
        <v>4</v>
      </c>
      <c r="C6" s="387">
        <v>2</v>
      </c>
      <c r="D6" s="387">
        <v>17</v>
      </c>
      <c r="E6" s="387">
        <v>0</v>
      </c>
      <c r="F6" s="387">
        <v>0</v>
      </c>
      <c r="G6" s="387">
        <v>10</v>
      </c>
      <c r="H6" s="387">
        <v>100</v>
      </c>
      <c r="I6" s="387">
        <v>25</v>
      </c>
      <c r="J6" s="387">
        <v>276</v>
      </c>
      <c r="K6" s="387">
        <v>60</v>
      </c>
      <c r="L6" s="387">
        <v>668</v>
      </c>
      <c r="M6" s="387">
        <v>0</v>
      </c>
      <c r="N6" s="387">
        <v>4</v>
      </c>
      <c r="O6" s="387">
        <v>0</v>
      </c>
      <c r="P6" s="387">
        <v>0</v>
      </c>
    </row>
    <row r="7" spans="1:16">
      <c r="A7" s="383">
        <v>2</v>
      </c>
      <c r="B7" s="138" t="s">
        <v>5</v>
      </c>
      <c r="C7" s="386">
        <v>59</v>
      </c>
      <c r="D7" s="386">
        <v>209</v>
      </c>
      <c r="E7" s="386">
        <v>0</v>
      </c>
      <c r="F7" s="386">
        <v>6</v>
      </c>
      <c r="G7" s="386">
        <v>589</v>
      </c>
      <c r="H7" s="386">
        <v>1259</v>
      </c>
      <c r="I7" s="386">
        <v>548</v>
      </c>
      <c r="J7" s="386">
        <v>1258</v>
      </c>
      <c r="K7" s="386">
        <v>52158</v>
      </c>
      <c r="L7" s="386">
        <v>130159</v>
      </c>
      <c r="M7" s="386">
        <v>235</v>
      </c>
      <c r="N7" s="386">
        <v>1658</v>
      </c>
      <c r="O7" s="386">
        <v>25</v>
      </c>
      <c r="P7" s="386">
        <v>78</v>
      </c>
    </row>
    <row r="8" spans="1:16">
      <c r="A8" s="383">
        <v>3</v>
      </c>
      <c r="B8" s="138" t="s">
        <v>6</v>
      </c>
      <c r="C8" s="385">
        <v>0</v>
      </c>
      <c r="D8" s="385">
        <v>0</v>
      </c>
      <c r="E8" s="385">
        <v>0</v>
      </c>
      <c r="F8" s="385">
        <v>0</v>
      </c>
      <c r="G8" s="385">
        <v>0</v>
      </c>
      <c r="H8" s="385">
        <v>0</v>
      </c>
      <c r="I8" s="385">
        <v>0</v>
      </c>
      <c r="J8" s="385">
        <v>0</v>
      </c>
      <c r="K8" s="385">
        <v>0</v>
      </c>
      <c r="L8" s="385">
        <v>0</v>
      </c>
      <c r="M8" s="385">
        <v>0</v>
      </c>
      <c r="N8" s="385">
        <v>0</v>
      </c>
      <c r="O8" s="385">
        <v>0</v>
      </c>
      <c r="P8" s="385">
        <v>0</v>
      </c>
    </row>
    <row r="9" spans="1:16">
      <c r="A9" s="383">
        <v>4</v>
      </c>
      <c r="B9" s="138" t="s">
        <v>7</v>
      </c>
      <c r="C9" s="387">
        <v>561</v>
      </c>
      <c r="D9" s="387">
        <v>1121</v>
      </c>
      <c r="E9" s="387">
        <v>0</v>
      </c>
      <c r="F9" s="387">
        <v>0</v>
      </c>
      <c r="G9" s="387">
        <v>583</v>
      </c>
      <c r="H9" s="387">
        <v>771</v>
      </c>
      <c r="I9" s="387">
        <v>481</v>
      </c>
      <c r="J9" s="387">
        <v>585</v>
      </c>
      <c r="K9" s="387">
        <v>519</v>
      </c>
      <c r="L9" s="387">
        <v>633</v>
      </c>
      <c r="M9" s="387">
        <v>4</v>
      </c>
      <c r="N9" s="387">
        <v>9</v>
      </c>
      <c r="O9" s="387">
        <v>0</v>
      </c>
      <c r="P9" s="387">
        <v>0</v>
      </c>
    </row>
    <row r="10" spans="1:16">
      <c r="A10" s="383">
        <v>5</v>
      </c>
      <c r="B10" s="138" t="s">
        <v>8</v>
      </c>
      <c r="C10" s="384">
        <v>2</v>
      </c>
      <c r="D10" s="384">
        <v>2</v>
      </c>
      <c r="E10" s="384">
        <v>0</v>
      </c>
      <c r="F10" s="384">
        <v>0</v>
      </c>
      <c r="G10" s="384">
        <v>546</v>
      </c>
      <c r="H10" s="384">
        <v>2328</v>
      </c>
      <c r="I10" s="384">
        <v>243</v>
      </c>
      <c r="J10" s="384">
        <v>1684</v>
      </c>
      <c r="K10" s="384">
        <v>0</v>
      </c>
      <c r="L10" s="384">
        <v>0</v>
      </c>
      <c r="M10" s="384">
        <v>18</v>
      </c>
      <c r="N10" s="384">
        <v>45</v>
      </c>
      <c r="O10" s="384">
        <v>40</v>
      </c>
      <c r="P10" s="384">
        <v>164</v>
      </c>
    </row>
    <row r="11" spans="1:16">
      <c r="A11" s="383">
        <v>6</v>
      </c>
      <c r="B11" s="138" t="s">
        <v>9</v>
      </c>
      <c r="C11" s="384">
        <v>0</v>
      </c>
      <c r="D11" s="384">
        <v>517</v>
      </c>
      <c r="E11" s="384">
        <v>0</v>
      </c>
      <c r="F11" s="384">
        <v>0</v>
      </c>
      <c r="G11" s="384">
        <v>0</v>
      </c>
      <c r="H11" s="384">
        <v>1896</v>
      </c>
      <c r="I11" s="384">
        <v>0</v>
      </c>
      <c r="J11" s="384">
        <v>3518</v>
      </c>
      <c r="K11" s="384">
        <v>0</v>
      </c>
      <c r="L11" s="384">
        <v>0</v>
      </c>
      <c r="M11" s="384">
        <v>0</v>
      </c>
      <c r="N11" s="384">
        <v>5</v>
      </c>
      <c r="O11" s="384">
        <v>0</v>
      </c>
      <c r="P11" s="384">
        <v>0</v>
      </c>
    </row>
    <row r="12" spans="1:16">
      <c r="A12" s="383">
        <v>7</v>
      </c>
      <c r="B12" s="138" t="s">
        <v>11</v>
      </c>
      <c r="C12" s="384">
        <v>12</v>
      </c>
      <c r="D12" s="384">
        <v>50</v>
      </c>
      <c r="E12" s="384">
        <v>0</v>
      </c>
      <c r="F12" s="384">
        <v>0</v>
      </c>
      <c r="G12" s="384">
        <v>26</v>
      </c>
      <c r="H12" s="384">
        <v>390</v>
      </c>
      <c r="I12" s="384">
        <v>25</v>
      </c>
      <c r="J12" s="384">
        <v>467</v>
      </c>
      <c r="K12" s="384">
        <v>0</v>
      </c>
      <c r="L12" s="384">
        <v>0</v>
      </c>
      <c r="M12" s="384">
        <v>3</v>
      </c>
      <c r="N12" s="384">
        <v>60</v>
      </c>
      <c r="O12" s="384">
        <v>6</v>
      </c>
      <c r="P12" s="384">
        <v>21</v>
      </c>
    </row>
    <row r="13" spans="1:16">
      <c r="A13" s="383">
        <v>8</v>
      </c>
      <c r="B13" s="138" t="s">
        <v>12</v>
      </c>
      <c r="C13" s="384">
        <v>4</v>
      </c>
      <c r="D13" s="384">
        <v>4</v>
      </c>
      <c r="E13" s="384">
        <v>0</v>
      </c>
      <c r="F13" s="384">
        <v>0</v>
      </c>
      <c r="G13" s="384">
        <v>25</v>
      </c>
      <c r="H13" s="384">
        <v>60</v>
      </c>
      <c r="I13" s="384">
        <v>14</v>
      </c>
      <c r="J13" s="384">
        <v>40</v>
      </c>
      <c r="K13" s="384">
        <v>0</v>
      </c>
      <c r="L13" s="384">
        <v>0</v>
      </c>
      <c r="M13" s="384">
        <v>5</v>
      </c>
      <c r="N13" s="384">
        <v>14</v>
      </c>
      <c r="O13" s="384">
        <v>0</v>
      </c>
      <c r="P13" s="384">
        <v>0</v>
      </c>
    </row>
    <row r="14" spans="1:16">
      <c r="A14" s="383">
        <v>9</v>
      </c>
      <c r="B14" s="138" t="s">
        <v>456</v>
      </c>
      <c r="C14" s="384">
        <v>0</v>
      </c>
      <c r="D14" s="384">
        <v>0</v>
      </c>
      <c r="E14" s="384">
        <v>0</v>
      </c>
      <c r="F14" s="384">
        <v>0</v>
      </c>
      <c r="G14" s="384">
        <v>0</v>
      </c>
      <c r="H14" s="384">
        <v>0</v>
      </c>
      <c r="I14" s="384">
        <v>0</v>
      </c>
      <c r="J14" s="384">
        <v>0</v>
      </c>
      <c r="K14" s="384">
        <v>0</v>
      </c>
      <c r="L14" s="384">
        <v>0</v>
      </c>
      <c r="M14" s="384">
        <v>0</v>
      </c>
      <c r="N14" s="384">
        <v>0</v>
      </c>
      <c r="O14" s="384">
        <v>0</v>
      </c>
      <c r="P14" s="384">
        <v>0</v>
      </c>
    </row>
    <row r="15" spans="1:16">
      <c r="A15" s="383">
        <v>10</v>
      </c>
      <c r="B15" s="138" t="s">
        <v>13</v>
      </c>
      <c r="C15" s="384">
        <v>7</v>
      </c>
      <c r="D15" s="384">
        <v>7</v>
      </c>
      <c r="E15" s="384">
        <v>0</v>
      </c>
      <c r="F15" s="384">
        <v>0</v>
      </c>
      <c r="G15" s="384">
        <v>1339</v>
      </c>
      <c r="H15" s="384">
        <v>3914</v>
      </c>
      <c r="I15" s="384">
        <v>564</v>
      </c>
      <c r="J15" s="384">
        <v>3913</v>
      </c>
      <c r="K15" s="384">
        <v>0</v>
      </c>
      <c r="L15" s="384">
        <v>0</v>
      </c>
      <c r="M15" s="384">
        <v>0</v>
      </c>
      <c r="N15" s="384">
        <v>0</v>
      </c>
      <c r="O15" s="384">
        <v>7</v>
      </c>
      <c r="P15" s="384">
        <v>7</v>
      </c>
    </row>
    <row r="16" spans="1:16">
      <c r="A16" s="383">
        <v>11</v>
      </c>
      <c r="B16" s="138" t="s">
        <v>14</v>
      </c>
      <c r="C16" s="384">
        <v>7</v>
      </c>
      <c r="D16" s="384">
        <v>21</v>
      </c>
      <c r="E16" s="384">
        <v>0</v>
      </c>
      <c r="F16" s="384">
        <v>0</v>
      </c>
      <c r="G16" s="384">
        <v>167</v>
      </c>
      <c r="H16" s="384">
        <v>1725</v>
      </c>
      <c r="I16" s="384">
        <v>115</v>
      </c>
      <c r="J16" s="384">
        <v>2081</v>
      </c>
      <c r="K16" s="384">
        <v>0</v>
      </c>
      <c r="L16" s="384">
        <v>0</v>
      </c>
      <c r="M16" s="384">
        <v>7</v>
      </c>
      <c r="N16" s="384">
        <v>7</v>
      </c>
      <c r="O16" s="384">
        <v>0</v>
      </c>
      <c r="P16" s="384">
        <v>0</v>
      </c>
    </row>
    <row r="17" spans="1:16">
      <c r="A17" s="383">
        <v>12</v>
      </c>
      <c r="B17" s="138" t="s">
        <v>15</v>
      </c>
      <c r="C17" s="384">
        <v>19</v>
      </c>
      <c r="D17" s="384">
        <v>65</v>
      </c>
      <c r="E17" s="384">
        <v>0</v>
      </c>
      <c r="F17" s="384">
        <v>0</v>
      </c>
      <c r="G17" s="384">
        <v>29</v>
      </c>
      <c r="H17" s="384">
        <v>97</v>
      </c>
      <c r="I17" s="384">
        <v>18</v>
      </c>
      <c r="J17" s="384">
        <v>76</v>
      </c>
      <c r="K17" s="384">
        <v>0</v>
      </c>
      <c r="L17" s="384">
        <v>0</v>
      </c>
      <c r="M17" s="384">
        <v>5</v>
      </c>
      <c r="N17" s="384">
        <v>23</v>
      </c>
      <c r="O17" s="384">
        <v>11</v>
      </c>
      <c r="P17" s="384">
        <v>41</v>
      </c>
    </row>
    <row r="18" spans="1:16">
      <c r="A18" s="383">
        <v>13</v>
      </c>
      <c r="B18" s="138" t="s">
        <v>16</v>
      </c>
      <c r="C18" s="384">
        <v>221</v>
      </c>
      <c r="D18" s="384">
        <v>298</v>
      </c>
      <c r="E18" s="384">
        <v>30338</v>
      </c>
      <c r="F18" s="384">
        <v>37361</v>
      </c>
      <c r="G18" s="384">
        <v>169290</v>
      </c>
      <c r="H18" s="384">
        <v>527047</v>
      </c>
      <c r="I18" s="384">
        <v>629973</v>
      </c>
      <c r="J18" s="384">
        <v>4221345</v>
      </c>
      <c r="K18" s="384">
        <v>254521</v>
      </c>
      <c r="L18" s="384">
        <v>254524</v>
      </c>
      <c r="M18" s="384">
        <v>236</v>
      </c>
      <c r="N18" s="384">
        <v>1120</v>
      </c>
      <c r="O18" s="384">
        <v>438</v>
      </c>
      <c r="P18" s="384">
        <v>1051</v>
      </c>
    </row>
    <row r="19" spans="1:16">
      <c r="A19" s="383">
        <v>14</v>
      </c>
      <c r="B19" s="138" t="s">
        <v>17</v>
      </c>
      <c r="C19" s="384">
        <v>0</v>
      </c>
      <c r="D19" s="384">
        <v>0</v>
      </c>
      <c r="E19" s="384">
        <v>0</v>
      </c>
      <c r="F19" s="384">
        <v>2</v>
      </c>
      <c r="G19" s="384">
        <v>189</v>
      </c>
      <c r="H19" s="384">
        <v>1125</v>
      </c>
      <c r="I19" s="384">
        <v>165</v>
      </c>
      <c r="J19" s="384">
        <v>1023</v>
      </c>
      <c r="K19" s="384">
        <v>121</v>
      </c>
      <c r="L19" s="384">
        <v>591</v>
      </c>
      <c r="M19" s="384">
        <v>0</v>
      </c>
      <c r="N19" s="384">
        <v>3</v>
      </c>
      <c r="O19" s="384">
        <v>0</v>
      </c>
      <c r="P19" s="384">
        <v>0</v>
      </c>
    </row>
    <row r="20" spans="1:16">
      <c r="A20" s="383">
        <v>15</v>
      </c>
      <c r="B20" s="138" t="s">
        <v>18</v>
      </c>
      <c r="C20" s="384">
        <v>0</v>
      </c>
      <c r="D20" s="384">
        <v>0</v>
      </c>
      <c r="E20" s="384">
        <v>0</v>
      </c>
      <c r="F20" s="384">
        <v>0</v>
      </c>
      <c r="G20" s="384">
        <v>0</v>
      </c>
      <c r="H20" s="384">
        <v>0</v>
      </c>
      <c r="I20" s="384">
        <v>0</v>
      </c>
      <c r="J20" s="384">
        <v>0</v>
      </c>
      <c r="K20" s="384">
        <v>0</v>
      </c>
      <c r="L20" s="384">
        <v>0</v>
      </c>
      <c r="M20" s="384">
        <v>0</v>
      </c>
      <c r="N20" s="384">
        <v>0</v>
      </c>
      <c r="O20" s="384">
        <v>0</v>
      </c>
      <c r="P20" s="384">
        <v>0</v>
      </c>
    </row>
    <row r="21" spans="1:16">
      <c r="A21" s="383">
        <v>16</v>
      </c>
      <c r="B21" s="138" t="s">
        <v>19</v>
      </c>
      <c r="C21" s="384">
        <v>0</v>
      </c>
      <c r="D21" s="384">
        <v>0</v>
      </c>
      <c r="E21" s="384">
        <v>0</v>
      </c>
      <c r="F21" s="384">
        <v>0</v>
      </c>
      <c r="G21" s="384">
        <v>175</v>
      </c>
      <c r="H21" s="384">
        <v>967</v>
      </c>
      <c r="I21" s="384">
        <v>536</v>
      </c>
      <c r="J21" s="384">
        <v>1457</v>
      </c>
      <c r="K21" s="384">
        <v>0</v>
      </c>
      <c r="L21" s="384">
        <v>0</v>
      </c>
      <c r="M21" s="384">
        <v>4</v>
      </c>
      <c r="N21" s="384">
        <v>20</v>
      </c>
      <c r="O21" s="384">
        <v>0</v>
      </c>
      <c r="P21" s="384">
        <v>0</v>
      </c>
    </row>
    <row r="22" spans="1:16">
      <c r="A22" s="383">
        <v>17</v>
      </c>
      <c r="B22" s="138" t="s">
        <v>20</v>
      </c>
      <c r="C22" s="384">
        <v>0</v>
      </c>
      <c r="D22" s="384">
        <v>0</v>
      </c>
      <c r="E22" s="384">
        <v>0</v>
      </c>
      <c r="F22" s="384">
        <v>0</v>
      </c>
      <c r="G22" s="384">
        <v>43</v>
      </c>
      <c r="H22" s="384">
        <v>150</v>
      </c>
      <c r="I22" s="384">
        <v>141</v>
      </c>
      <c r="J22" s="384">
        <v>187</v>
      </c>
      <c r="K22" s="384">
        <v>0</v>
      </c>
      <c r="L22" s="384">
        <v>0</v>
      </c>
      <c r="M22" s="384">
        <v>1</v>
      </c>
      <c r="N22" s="384">
        <v>13</v>
      </c>
      <c r="O22" s="384">
        <v>0</v>
      </c>
      <c r="P22" s="384">
        <v>0</v>
      </c>
    </row>
    <row r="23" spans="1:16">
      <c r="A23" s="754" t="s">
        <v>135</v>
      </c>
      <c r="B23" s="754"/>
      <c r="C23" s="389">
        <v>894</v>
      </c>
      <c r="D23" s="389">
        <v>2311</v>
      </c>
      <c r="E23" s="389">
        <v>30338</v>
      </c>
      <c r="F23" s="389">
        <v>37369</v>
      </c>
      <c r="G23" s="389">
        <v>173011</v>
      </c>
      <c r="H23" s="389">
        <v>541829</v>
      </c>
      <c r="I23" s="389">
        <v>632848</v>
      </c>
      <c r="J23" s="389">
        <v>4237910</v>
      </c>
      <c r="K23" s="389">
        <v>307379</v>
      </c>
      <c r="L23" s="389">
        <v>386575</v>
      </c>
      <c r="M23" s="389">
        <v>518</v>
      </c>
      <c r="N23" s="389">
        <v>2981</v>
      </c>
      <c r="O23" s="389">
        <v>527</v>
      </c>
      <c r="P23" s="389">
        <v>1362</v>
      </c>
    </row>
    <row r="24" spans="1:16">
      <c r="A24" s="383">
        <v>1</v>
      </c>
      <c r="B24" s="138" t="s">
        <v>24</v>
      </c>
      <c r="C24" s="384">
        <v>0</v>
      </c>
      <c r="D24" s="384">
        <v>0</v>
      </c>
      <c r="E24" s="384">
        <v>0</v>
      </c>
      <c r="F24" s="384">
        <v>0</v>
      </c>
      <c r="G24" s="384">
        <v>0</v>
      </c>
      <c r="H24" s="384">
        <v>0</v>
      </c>
      <c r="I24" s="384">
        <v>0</v>
      </c>
      <c r="J24" s="384">
        <v>0</v>
      </c>
      <c r="K24" s="384">
        <v>0</v>
      </c>
      <c r="L24" s="384">
        <v>0</v>
      </c>
      <c r="M24" s="384">
        <v>0</v>
      </c>
      <c r="N24" s="384">
        <v>0</v>
      </c>
      <c r="O24" s="384">
        <v>0</v>
      </c>
      <c r="P24" s="384">
        <v>0</v>
      </c>
    </row>
    <row r="25" spans="1:16" ht="14.25" customHeight="1">
      <c r="A25" s="383">
        <v>2</v>
      </c>
      <c r="B25" s="138" t="s">
        <v>26</v>
      </c>
      <c r="C25" s="384">
        <v>2</v>
      </c>
      <c r="D25" s="384">
        <v>2</v>
      </c>
      <c r="E25" s="384">
        <v>0</v>
      </c>
      <c r="F25" s="384">
        <v>0</v>
      </c>
      <c r="G25" s="384">
        <v>1958</v>
      </c>
      <c r="H25" s="384">
        <v>1958</v>
      </c>
      <c r="I25" s="384">
        <v>134</v>
      </c>
      <c r="J25" s="384">
        <v>134</v>
      </c>
      <c r="K25" s="384">
        <v>1024</v>
      </c>
      <c r="L25" s="384">
        <v>1024</v>
      </c>
      <c r="M25" s="384">
        <v>6</v>
      </c>
      <c r="N25" s="384">
        <v>6</v>
      </c>
      <c r="O25" s="384">
        <v>0</v>
      </c>
      <c r="P25" s="384">
        <v>0</v>
      </c>
    </row>
    <row r="26" spans="1:16">
      <c r="A26" s="383">
        <v>3</v>
      </c>
      <c r="B26" s="138" t="s">
        <v>21</v>
      </c>
      <c r="C26" s="384">
        <v>0</v>
      </c>
      <c r="D26" s="384">
        <v>0</v>
      </c>
      <c r="E26" s="384">
        <v>0</v>
      </c>
      <c r="F26" s="384">
        <v>31</v>
      </c>
      <c r="G26" s="384">
        <v>4212</v>
      </c>
      <c r="H26" s="384">
        <v>0</v>
      </c>
      <c r="I26" s="384">
        <v>6595</v>
      </c>
      <c r="J26" s="384">
        <v>0</v>
      </c>
      <c r="K26" s="384">
        <v>8092</v>
      </c>
      <c r="L26" s="384">
        <v>0</v>
      </c>
      <c r="M26" s="384">
        <v>119</v>
      </c>
      <c r="N26" s="384">
        <v>280</v>
      </c>
      <c r="O26" s="384">
        <v>19</v>
      </c>
      <c r="P26" s="384">
        <v>60</v>
      </c>
    </row>
    <row r="27" spans="1:16">
      <c r="A27" s="383">
        <v>4</v>
      </c>
      <c r="B27" s="138" t="s">
        <v>22</v>
      </c>
      <c r="C27" s="384">
        <v>0</v>
      </c>
      <c r="D27" s="384">
        <v>0</v>
      </c>
      <c r="E27" s="384">
        <v>0</v>
      </c>
      <c r="F27" s="384">
        <v>0</v>
      </c>
      <c r="G27" s="384">
        <v>0</v>
      </c>
      <c r="H27" s="384">
        <v>0</v>
      </c>
      <c r="I27" s="384">
        <v>0</v>
      </c>
      <c r="J27" s="384">
        <v>0</v>
      </c>
      <c r="K27" s="384">
        <v>0</v>
      </c>
      <c r="L27" s="384">
        <v>0</v>
      </c>
      <c r="M27" s="384">
        <v>0</v>
      </c>
      <c r="N27" s="384">
        <v>119</v>
      </c>
      <c r="O27" s="384">
        <v>0</v>
      </c>
      <c r="P27" s="384">
        <v>0</v>
      </c>
    </row>
    <row r="28" spans="1:16">
      <c r="A28" s="383">
        <v>5</v>
      </c>
      <c r="B28" s="138" t="s">
        <v>10</v>
      </c>
      <c r="C28" s="384">
        <v>60</v>
      </c>
      <c r="D28" s="384">
        <v>252</v>
      </c>
      <c r="E28" s="384">
        <v>0</v>
      </c>
      <c r="F28" s="384">
        <v>0</v>
      </c>
      <c r="G28" s="384">
        <v>288</v>
      </c>
      <c r="H28" s="384">
        <v>2061</v>
      </c>
      <c r="I28" s="384">
        <v>99</v>
      </c>
      <c r="J28" s="384">
        <v>2036</v>
      </c>
      <c r="K28" s="384">
        <v>210</v>
      </c>
      <c r="L28" s="384">
        <v>1820</v>
      </c>
      <c r="M28" s="384">
        <v>9</v>
      </c>
      <c r="N28" s="384">
        <v>47</v>
      </c>
      <c r="O28" s="384">
        <v>115</v>
      </c>
      <c r="P28" s="384">
        <v>1039</v>
      </c>
    </row>
    <row r="29" spans="1:16">
      <c r="A29" s="383">
        <v>6</v>
      </c>
      <c r="B29" s="138" t="s">
        <v>23</v>
      </c>
      <c r="C29" s="384">
        <v>0</v>
      </c>
      <c r="D29" s="384">
        <v>0</v>
      </c>
      <c r="E29" s="384">
        <v>0</v>
      </c>
      <c r="F29" s="384">
        <v>0</v>
      </c>
      <c r="G29" s="384">
        <v>0</v>
      </c>
      <c r="H29" s="384">
        <v>0</v>
      </c>
      <c r="I29" s="384">
        <v>0</v>
      </c>
      <c r="J29" s="384">
        <v>0</v>
      </c>
      <c r="K29" s="384">
        <v>0</v>
      </c>
      <c r="L29" s="384">
        <v>0</v>
      </c>
      <c r="M29" s="384">
        <v>0</v>
      </c>
      <c r="N29" s="384">
        <v>0</v>
      </c>
      <c r="O29" s="384">
        <v>0</v>
      </c>
      <c r="P29" s="384">
        <v>0</v>
      </c>
    </row>
    <row r="30" spans="1:16">
      <c r="A30" s="383">
        <v>7</v>
      </c>
      <c r="B30" s="138" t="s">
        <v>261</v>
      </c>
      <c r="C30" s="384">
        <v>0</v>
      </c>
      <c r="D30" s="384">
        <v>0</v>
      </c>
      <c r="E30" s="384">
        <v>0</v>
      </c>
      <c r="F30" s="384">
        <v>0</v>
      </c>
      <c r="G30" s="384">
        <v>0</v>
      </c>
      <c r="H30" s="384">
        <v>0</v>
      </c>
      <c r="I30" s="384">
        <v>0</v>
      </c>
      <c r="J30" s="384">
        <v>0</v>
      </c>
      <c r="K30" s="384">
        <v>0</v>
      </c>
      <c r="L30" s="384">
        <v>0</v>
      </c>
      <c r="M30" s="384">
        <v>0</v>
      </c>
      <c r="N30" s="384">
        <v>0</v>
      </c>
      <c r="O30" s="384">
        <v>0</v>
      </c>
      <c r="P30" s="384">
        <v>0</v>
      </c>
    </row>
    <row r="31" spans="1:16">
      <c r="A31" s="383">
        <v>8</v>
      </c>
      <c r="B31" s="138" t="s">
        <v>25</v>
      </c>
      <c r="C31" s="384">
        <v>0</v>
      </c>
      <c r="D31" s="384">
        <v>0</v>
      </c>
      <c r="E31" s="384">
        <v>0</v>
      </c>
      <c r="F31" s="384">
        <v>0</v>
      </c>
      <c r="G31" s="384">
        <v>0</v>
      </c>
      <c r="H31" s="384">
        <v>0</v>
      </c>
      <c r="I31" s="384">
        <v>0</v>
      </c>
      <c r="J31" s="384">
        <v>0</v>
      </c>
      <c r="K31" s="384">
        <v>0</v>
      </c>
      <c r="L31" s="384">
        <v>0</v>
      </c>
      <c r="M31" s="384">
        <v>167</v>
      </c>
      <c r="N31" s="384">
        <v>237</v>
      </c>
      <c r="O31" s="384">
        <v>0</v>
      </c>
      <c r="P31" s="384">
        <v>0</v>
      </c>
    </row>
    <row r="32" spans="1:16">
      <c r="A32" s="572" t="s">
        <v>136</v>
      </c>
      <c r="B32" s="572"/>
      <c r="C32" s="389">
        <v>62</v>
      </c>
      <c r="D32" s="389">
        <v>254</v>
      </c>
      <c r="E32" s="389">
        <v>0</v>
      </c>
      <c r="F32" s="389">
        <v>31</v>
      </c>
      <c r="G32" s="389">
        <v>6458</v>
      </c>
      <c r="H32" s="389">
        <v>4019</v>
      </c>
      <c r="I32" s="389">
        <v>6828</v>
      </c>
      <c r="J32" s="389">
        <v>2170</v>
      </c>
      <c r="K32" s="389">
        <v>9326</v>
      </c>
      <c r="L32" s="389">
        <v>2844</v>
      </c>
      <c r="M32" s="389">
        <v>301</v>
      </c>
      <c r="N32" s="389">
        <v>689</v>
      </c>
      <c r="O32" s="389">
        <v>134</v>
      </c>
      <c r="P32" s="389">
        <v>1099</v>
      </c>
    </row>
    <row r="33" spans="1:16">
      <c r="A33" s="383">
        <v>1</v>
      </c>
      <c r="B33" s="138" t="s">
        <v>27</v>
      </c>
      <c r="C33" s="384">
        <v>0</v>
      </c>
      <c r="D33" s="384">
        <v>0</v>
      </c>
      <c r="E33" s="384">
        <v>0</v>
      </c>
      <c r="F33" s="384">
        <v>0</v>
      </c>
      <c r="G33" s="384">
        <v>0</v>
      </c>
      <c r="H33" s="384">
        <v>0</v>
      </c>
      <c r="I33" s="384">
        <v>0</v>
      </c>
      <c r="J33" s="384">
        <v>0</v>
      </c>
      <c r="K33" s="384">
        <v>0</v>
      </c>
      <c r="L33" s="384">
        <v>0</v>
      </c>
      <c r="M33" s="384">
        <v>25</v>
      </c>
      <c r="N33" s="384">
        <v>64</v>
      </c>
      <c r="O33" s="384">
        <v>1</v>
      </c>
      <c r="P33" s="384">
        <v>1</v>
      </c>
    </row>
    <row r="34" spans="1:16">
      <c r="A34" s="572" t="s">
        <v>137</v>
      </c>
      <c r="B34" s="572"/>
      <c r="C34" s="389">
        <v>0</v>
      </c>
      <c r="D34" s="389">
        <v>0</v>
      </c>
      <c r="E34" s="389">
        <v>0</v>
      </c>
      <c r="F34" s="389">
        <v>0</v>
      </c>
      <c r="G34" s="389">
        <v>0</v>
      </c>
      <c r="H34" s="389">
        <v>0</v>
      </c>
      <c r="I34" s="389">
        <v>0</v>
      </c>
      <c r="J34" s="389">
        <v>0</v>
      </c>
      <c r="K34" s="389">
        <v>0</v>
      </c>
      <c r="L34" s="389">
        <v>0</v>
      </c>
      <c r="M34" s="389">
        <v>25</v>
      </c>
      <c r="N34" s="389">
        <v>64</v>
      </c>
      <c r="O34" s="389">
        <v>1</v>
      </c>
      <c r="P34" s="389">
        <v>1</v>
      </c>
    </row>
    <row r="35" spans="1:16">
      <c r="A35" s="383">
        <v>1</v>
      </c>
      <c r="B35" s="138" t="s">
        <v>28</v>
      </c>
      <c r="C35" s="386">
        <v>0</v>
      </c>
      <c r="D35" s="386">
        <v>0</v>
      </c>
      <c r="E35" s="386">
        <v>18</v>
      </c>
      <c r="F35" s="386">
        <v>25</v>
      </c>
      <c r="G35" s="386">
        <v>0</v>
      </c>
      <c r="H35" s="386">
        <v>0</v>
      </c>
      <c r="I35" s="386">
        <v>0</v>
      </c>
      <c r="J35" s="386">
        <v>0</v>
      </c>
      <c r="K35" s="386">
        <v>0</v>
      </c>
      <c r="L35" s="386">
        <v>0</v>
      </c>
      <c r="M35" s="386">
        <v>43</v>
      </c>
      <c r="N35" s="386">
        <v>0</v>
      </c>
      <c r="O35" s="386">
        <v>0</v>
      </c>
      <c r="P35" s="386">
        <v>0</v>
      </c>
    </row>
    <row r="36" spans="1:16">
      <c r="A36" s="572" t="s">
        <v>275</v>
      </c>
      <c r="B36" s="572"/>
      <c r="C36" s="388">
        <v>0</v>
      </c>
      <c r="D36" s="388">
        <v>0</v>
      </c>
      <c r="E36" s="388">
        <v>18</v>
      </c>
      <c r="F36" s="388">
        <v>25</v>
      </c>
      <c r="G36" s="388">
        <v>0</v>
      </c>
      <c r="H36" s="388">
        <v>0</v>
      </c>
      <c r="I36" s="388">
        <v>0</v>
      </c>
      <c r="J36" s="388">
        <v>0</v>
      </c>
      <c r="K36" s="388">
        <v>0</v>
      </c>
      <c r="L36" s="388">
        <v>0</v>
      </c>
      <c r="M36" s="388">
        <v>43</v>
      </c>
      <c r="N36" s="388">
        <v>0</v>
      </c>
      <c r="O36" s="388">
        <v>0</v>
      </c>
      <c r="P36" s="388">
        <v>0</v>
      </c>
    </row>
    <row r="37" spans="1:16">
      <c r="A37" s="572" t="s">
        <v>119</v>
      </c>
      <c r="B37" s="572"/>
      <c r="C37" s="390">
        <v>956</v>
      </c>
      <c r="D37" s="390">
        <v>2565</v>
      </c>
      <c r="E37" s="390">
        <v>30356</v>
      </c>
      <c r="F37" s="390">
        <v>37425</v>
      </c>
      <c r="G37" s="390">
        <v>179469</v>
      </c>
      <c r="H37" s="390">
        <v>545848</v>
      </c>
      <c r="I37" s="390">
        <v>639676</v>
      </c>
      <c r="J37" s="390">
        <v>4240080</v>
      </c>
      <c r="K37" s="390">
        <v>316705</v>
      </c>
      <c r="L37" s="390">
        <v>389419</v>
      </c>
      <c r="M37" s="390">
        <v>887</v>
      </c>
      <c r="N37" s="390">
        <v>3734</v>
      </c>
      <c r="O37" s="390">
        <v>662</v>
      </c>
      <c r="P37" s="390">
        <v>2462</v>
      </c>
    </row>
  </sheetData>
  <mergeCells count="16">
    <mergeCell ref="A1:P1"/>
    <mergeCell ref="O3:P4"/>
    <mergeCell ref="C3:D4"/>
    <mergeCell ref="E3:F4"/>
    <mergeCell ref="K3:L4"/>
    <mergeCell ref="A2:P2"/>
    <mergeCell ref="A3:A5"/>
    <mergeCell ref="B3:B5"/>
    <mergeCell ref="G3:H4"/>
    <mergeCell ref="I3:J4"/>
    <mergeCell ref="M3:N4"/>
    <mergeCell ref="A37:B37"/>
    <mergeCell ref="A23:B23"/>
    <mergeCell ref="A32:B32"/>
    <mergeCell ref="A34:B34"/>
    <mergeCell ref="A36:B36"/>
  </mergeCells>
  <pageMargins left="0.25" right="0.25" top="0.75" bottom="0.75" header="0.3" footer="0.3"/>
  <pageSetup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G35"/>
    </sheetView>
  </sheetViews>
  <sheetFormatPr defaultRowHeight="15"/>
  <cols>
    <col min="1" max="1" width="7.140625" customWidth="1"/>
    <col min="2" max="2" width="13.85546875" style="2" customWidth="1"/>
    <col min="3" max="3" width="11.5703125" customWidth="1"/>
    <col min="4" max="4" width="11.140625" customWidth="1"/>
    <col min="5" max="5" width="12.140625" customWidth="1"/>
    <col min="6" max="6" width="13.28515625" customWidth="1"/>
    <col min="7" max="7" width="14.5703125" customWidth="1"/>
  </cols>
  <sheetData>
    <row r="1" spans="1:7" ht="15.75">
      <c r="A1" s="634">
        <v>42</v>
      </c>
      <c r="B1" s="634"/>
      <c r="C1" s="634"/>
      <c r="D1" s="634"/>
      <c r="E1" s="634"/>
      <c r="F1" s="634"/>
      <c r="G1" s="634"/>
    </row>
    <row r="2" spans="1:7" ht="26.25" customHeight="1">
      <c r="A2" s="752" t="s">
        <v>518</v>
      </c>
      <c r="B2" s="752"/>
      <c r="C2" s="752"/>
      <c r="D2" s="752"/>
      <c r="E2" s="752"/>
      <c r="F2" s="752"/>
      <c r="G2" s="752"/>
    </row>
    <row r="3" spans="1:7" ht="90">
      <c r="A3" s="436" t="s">
        <v>58</v>
      </c>
      <c r="B3" s="436" t="s">
        <v>0</v>
      </c>
      <c r="C3" s="438" t="s">
        <v>519</v>
      </c>
      <c r="D3" s="438" t="s">
        <v>520</v>
      </c>
      <c r="E3" s="438" t="s">
        <v>521</v>
      </c>
      <c r="F3" s="438" t="s">
        <v>522</v>
      </c>
      <c r="G3" s="438" t="s">
        <v>523</v>
      </c>
    </row>
    <row r="4" spans="1:7">
      <c r="A4" s="391">
        <v>1</v>
      </c>
      <c r="B4" s="138" t="s">
        <v>4</v>
      </c>
      <c r="C4" s="393">
        <v>2095</v>
      </c>
      <c r="D4" s="393">
        <v>480</v>
      </c>
      <c r="E4" s="393">
        <v>570</v>
      </c>
      <c r="F4" s="393">
        <v>190</v>
      </c>
      <c r="G4" s="393">
        <v>190</v>
      </c>
    </row>
    <row r="5" spans="1:7">
      <c r="A5" s="391">
        <v>2</v>
      </c>
      <c r="B5" s="138" t="s">
        <v>5</v>
      </c>
      <c r="C5" s="393">
        <v>13741</v>
      </c>
      <c r="D5" s="393">
        <v>12598</v>
      </c>
      <c r="E5" s="393">
        <v>13126</v>
      </c>
      <c r="F5" s="393">
        <v>9589</v>
      </c>
      <c r="G5" s="393">
        <v>9579</v>
      </c>
    </row>
    <row r="6" spans="1:7">
      <c r="A6" s="391">
        <v>3</v>
      </c>
      <c r="B6" s="138" t="s">
        <v>6</v>
      </c>
      <c r="C6" s="392">
        <v>0</v>
      </c>
      <c r="D6" s="392">
        <v>0</v>
      </c>
      <c r="E6" s="392">
        <v>0</v>
      </c>
      <c r="F6" s="392">
        <v>0</v>
      </c>
      <c r="G6" s="392">
        <v>0</v>
      </c>
    </row>
    <row r="7" spans="1:7">
      <c r="A7" s="391">
        <v>4</v>
      </c>
      <c r="B7" s="138" t="s">
        <v>7</v>
      </c>
      <c r="C7" s="393">
        <v>2853</v>
      </c>
      <c r="D7" s="393">
        <v>2628</v>
      </c>
      <c r="E7" s="393">
        <v>1884</v>
      </c>
      <c r="F7" s="393">
        <v>1654</v>
      </c>
      <c r="G7" s="393">
        <v>1432</v>
      </c>
    </row>
    <row r="8" spans="1:7">
      <c r="A8" s="391">
        <v>5</v>
      </c>
      <c r="B8" s="138" t="s">
        <v>8</v>
      </c>
      <c r="C8" s="393">
        <v>22311</v>
      </c>
      <c r="D8" s="393">
        <v>21257</v>
      </c>
      <c r="E8" s="393">
        <v>16375</v>
      </c>
      <c r="F8" s="393">
        <v>3505</v>
      </c>
      <c r="G8" s="393">
        <v>3200</v>
      </c>
    </row>
    <row r="9" spans="1:7">
      <c r="A9" s="391">
        <v>6</v>
      </c>
      <c r="B9" s="138" t="s">
        <v>9</v>
      </c>
      <c r="C9" s="393">
        <v>52023</v>
      </c>
      <c r="D9" s="393">
        <v>36977</v>
      </c>
      <c r="E9" s="393">
        <v>22998</v>
      </c>
      <c r="F9" s="393">
        <v>17476</v>
      </c>
      <c r="G9" s="393">
        <v>9668</v>
      </c>
    </row>
    <row r="10" spans="1:7">
      <c r="A10" s="391">
        <v>7</v>
      </c>
      <c r="B10" s="138" t="s">
        <v>11</v>
      </c>
      <c r="C10" s="393">
        <v>6690</v>
      </c>
      <c r="D10" s="393">
        <v>5010</v>
      </c>
      <c r="E10" s="393">
        <v>3423</v>
      </c>
      <c r="F10" s="393">
        <v>3214</v>
      </c>
      <c r="G10" s="393">
        <v>2211</v>
      </c>
    </row>
    <row r="11" spans="1:7">
      <c r="A11" s="391">
        <v>8</v>
      </c>
      <c r="B11" s="138" t="s">
        <v>12</v>
      </c>
      <c r="C11" s="393">
        <v>1692</v>
      </c>
      <c r="D11" s="393">
        <v>914</v>
      </c>
      <c r="E11" s="393">
        <v>503</v>
      </c>
      <c r="F11" s="393">
        <v>803</v>
      </c>
      <c r="G11" s="393">
        <v>678</v>
      </c>
    </row>
    <row r="12" spans="1:7">
      <c r="A12" s="391">
        <v>9</v>
      </c>
      <c r="B12" s="138" t="s">
        <v>456</v>
      </c>
      <c r="C12" s="393">
        <v>0</v>
      </c>
      <c r="D12" s="393">
        <v>0</v>
      </c>
      <c r="E12" s="393">
        <v>0</v>
      </c>
      <c r="F12" s="393">
        <v>0</v>
      </c>
      <c r="G12" s="393">
        <v>0</v>
      </c>
    </row>
    <row r="13" spans="1:7">
      <c r="A13" s="391">
        <v>10</v>
      </c>
      <c r="B13" s="138" t="s">
        <v>13</v>
      </c>
      <c r="C13" s="393">
        <v>3378</v>
      </c>
      <c r="D13" s="393">
        <v>3235</v>
      </c>
      <c r="E13" s="393">
        <v>1384</v>
      </c>
      <c r="F13" s="393">
        <v>1806</v>
      </c>
      <c r="G13" s="393">
        <v>1806</v>
      </c>
    </row>
    <row r="14" spans="1:7">
      <c r="A14" s="391">
        <v>11</v>
      </c>
      <c r="B14" s="138" t="s">
        <v>14</v>
      </c>
      <c r="C14" s="393">
        <v>7413</v>
      </c>
      <c r="D14" s="393">
        <v>7080</v>
      </c>
      <c r="E14" s="393">
        <v>2706</v>
      </c>
      <c r="F14" s="393">
        <v>7033</v>
      </c>
      <c r="G14" s="393">
        <v>5201</v>
      </c>
    </row>
    <row r="15" spans="1:7">
      <c r="A15" s="391">
        <v>12</v>
      </c>
      <c r="B15" s="138" t="s">
        <v>15</v>
      </c>
      <c r="C15" s="393">
        <v>1532</v>
      </c>
      <c r="D15" s="393">
        <v>1436</v>
      </c>
      <c r="E15" s="393">
        <v>1099</v>
      </c>
      <c r="F15" s="393">
        <v>863</v>
      </c>
      <c r="G15" s="393">
        <v>863</v>
      </c>
    </row>
    <row r="16" spans="1:7">
      <c r="A16" s="391">
        <v>13</v>
      </c>
      <c r="B16" s="138" t="s">
        <v>16</v>
      </c>
      <c r="C16" s="393">
        <v>254342</v>
      </c>
      <c r="D16" s="393">
        <v>176900</v>
      </c>
      <c r="E16" s="393">
        <v>117902</v>
      </c>
      <c r="F16" s="393">
        <v>242085</v>
      </c>
      <c r="G16" s="393">
        <v>101014</v>
      </c>
    </row>
    <row r="17" spans="1:7">
      <c r="A17" s="391">
        <v>14</v>
      </c>
      <c r="B17" s="138" t="s">
        <v>17</v>
      </c>
      <c r="C17" s="393">
        <v>9051</v>
      </c>
      <c r="D17" s="393">
        <v>7012</v>
      </c>
      <c r="E17" s="393">
        <v>6456</v>
      </c>
      <c r="F17" s="393">
        <v>2356</v>
      </c>
      <c r="G17" s="393">
        <v>2123</v>
      </c>
    </row>
    <row r="18" spans="1:7">
      <c r="A18" s="391">
        <v>15</v>
      </c>
      <c r="B18" s="138" t="s">
        <v>18</v>
      </c>
      <c r="C18" s="393">
        <v>0</v>
      </c>
      <c r="D18" s="393">
        <v>0</v>
      </c>
      <c r="E18" s="393">
        <v>0</v>
      </c>
      <c r="F18" s="393">
        <v>0</v>
      </c>
      <c r="G18" s="393">
        <v>0</v>
      </c>
    </row>
    <row r="19" spans="1:7">
      <c r="A19" s="391">
        <v>16</v>
      </c>
      <c r="B19" s="138" t="s">
        <v>19</v>
      </c>
      <c r="C19" s="392">
        <v>0</v>
      </c>
      <c r="D19" s="392">
        <v>0</v>
      </c>
      <c r="E19" s="392">
        <v>0</v>
      </c>
      <c r="F19" s="392">
        <v>0</v>
      </c>
      <c r="G19" s="392">
        <v>0</v>
      </c>
    </row>
    <row r="20" spans="1:7">
      <c r="A20" s="391">
        <v>17</v>
      </c>
      <c r="B20" s="138" t="s">
        <v>20</v>
      </c>
      <c r="C20" s="393">
        <v>2881</v>
      </c>
      <c r="D20" s="393">
        <v>530</v>
      </c>
      <c r="E20" s="393">
        <v>1120</v>
      </c>
      <c r="F20" s="393">
        <v>1390</v>
      </c>
      <c r="G20" s="393">
        <v>1390</v>
      </c>
    </row>
    <row r="21" spans="1:7">
      <c r="A21" s="754" t="s">
        <v>135</v>
      </c>
      <c r="B21" s="754"/>
      <c r="C21" s="395">
        <v>380002</v>
      </c>
      <c r="D21" s="395">
        <v>276057</v>
      </c>
      <c r="E21" s="395">
        <v>189546</v>
      </c>
      <c r="F21" s="395">
        <v>291964</v>
      </c>
      <c r="G21" s="395">
        <v>139355</v>
      </c>
    </row>
    <row r="22" spans="1:7">
      <c r="A22" s="391">
        <v>1</v>
      </c>
      <c r="B22" s="138" t="s">
        <v>24</v>
      </c>
      <c r="C22" s="393">
        <v>11281</v>
      </c>
      <c r="D22" s="393">
        <v>7229</v>
      </c>
      <c r="E22" s="393">
        <v>9770</v>
      </c>
      <c r="F22" s="393">
        <v>0</v>
      </c>
      <c r="G22" s="393">
        <v>0</v>
      </c>
    </row>
    <row r="23" spans="1:7" ht="16.5" customHeight="1">
      <c r="A23" s="391">
        <v>2</v>
      </c>
      <c r="B23" s="138" t="s">
        <v>26</v>
      </c>
      <c r="C23" s="393">
        <v>1692</v>
      </c>
      <c r="D23" s="393">
        <v>1691</v>
      </c>
      <c r="E23" s="393">
        <v>2</v>
      </c>
      <c r="F23" s="393">
        <v>1049</v>
      </c>
      <c r="G23" s="393">
        <v>1049</v>
      </c>
    </row>
    <row r="24" spans="1:7">
      <c r="A24" s="391">
        <v>3</v>
      </c>
      <c r="B24" s="138" t="s">
        <v>21</v>
      </c>
      <c r="C24" s="393">
        <v>10261</v>
      </c>
      <c r="D24" s="393">
        <v>10101</v>
      </c>
      <c r="E24" s="393">
        <v>5854</v>
      </c>
      <c r="F24" s="393">
        <v>955</v>
      </c>
      <c r="G24" s="393">
        <v>394</v>
      </c>
    </row>
    <row r="25" spans="1:7">
      <c r="A25" s="391">
        <v>4</v>
      </c>
      <c r="B25" s="138" t="s">
        <v>22</v>
      </c>
      <c r="C25" s="393">
        <v>7364</v>
      </c>
      <c r="D25" s="393">
        <v>7287</v>
      </c>
      <c r="E25" s="393">
        <v>5842</v>
      </c>
      <c r="F25" s="393">
        <v>0</v>
      </c>
      <c r="G25" s="393">
        <v>0</v>
      </c>
    </row>
    <row r="26" spans="1:7">
      <c r="A26" s="391">
        <v>5</v>
      </c>
      <c r="B26" s="138" t="s">
        <v>10</v>
      </c>
      <c r="C26" s="393">
        <v>4809</v>
      </c>
      <c r="D26" s="393">
        <v>4809</v>
      </c>
      <c r="E26" s="393">
        <v>2212</v>
      </c>
      <c r="F26" s="393">
        <v>2125</v>
      </c>
      <c r="G26" s="393">
        <v>2035</v>
      </c>
    </row>
    <row r="27" spans="1:7">
      <c r="A27" s="391">
        <v>6</v>
      </c>
      <c r="B27" s="138" t="s">
        <v>23</v>
      </c>
      <c r="C27" s="393">
        <v>0</v>
      </c>
      <c r="D27" s="393">
        <v>0</v>
      </c>
      <c r="E27" s="393">
        <v>0</v>
      </c>
      <c r="F27" s="393">
        <v>0</v>
      </c>
      <c r="G27" s="393">
        <v>0</v>
      </c>
    </row>
    <row r="28" spans="1:7">
      <c r="A28" s="391">
        <v>7</v>
      </c>
      <c r="B28" s="138" t="s">
        <v>261</v>
      </c>
      <c r="C28" s="393">
        <v>0</v>
      </c>
      <c r="D28" s="393">
        <v>0</v>
      </c>
      <c r="E28" s="393">
        <v>0</v>
      </c>
      <c r="F28" s="393">
        <v>0</v>
      </c>
      <c r="G28" s="393">
        <v>0</v>
      </c>
    </row>
    <row r="29" spans="1:7">
      <c r="A29" s="391">
        <v>8</v>
      </c>
      <c r="B29" s="138" t="s">
        <v>25</v>
      </c>
      <c r="C29" s="393">
        <v>720</v>
      </c>
      <c r="D29" s="393">
        <v>720</v>
      </c>
      <c r="E29" s="393">
        <v>573</v>
      </c>
      <c r="F29" s="393">
        <v>45</v>
      </c>
      <c r="G29" s="393">
        <v>10</v>
      </c>
    </row>
    <row r="30" spans="1:7">
      <c r="A30" s="572" t="s">
        <v>136</v>
      </c>
      <c r="B30" s="572"/>
      <c r="C30" s="395">
        <v>36127</v>
      </c>
      <c r="D30" s="395">
        <v>31837</v>
      </c>
      <c r="E30" s="395">
        <v>24253</v>
      </c>
      <c r="F30" s="395">
        <v>4174</v>
      </c>
      <c r="G30" s="395">
        <v>3488</v>
      </c>
    </row>
    <row r="31" spans="1:7">
      <c r="A31" s="391">
        <v>1</v>
      </c>
      <c r="B31" s="138" t="s">
        <v>27</v>
      </c>
      <c r="C31" s="393">
        <v>107412</v>
      </c>
      <c r="D31" s="393">
        <v>58508</v>
      </c>
      <c r="E31" s="393">
        <v>80757</v>
      </c>
      <c r="F31" s="393">
        <v>32413</v>
      </c>
      <c r="G31" s="393">
        <v>32413</v>
      </c>
    </row>
    <row r="32" spans="1:7">
      <c r="A32" s="572" t="s">
        <v>137</v>
      </c>
      <c r="B32" s="572"/>
      <c r="C32" s="395">
        <v>107412</v>
      </c>
      <c r="D32" s="395">
        <v>58508</v>
      </c>
      <c r="E32" s="395">
        <v>80757</v>
      </c>
      <c r="F32" s="395">
        <v>32413</v>
      </c>
      <c r="G32" s="395">
        <v>32413</v>
      </c>
    </row>
    <row r="33" spans="1:7">
      <c r="A33" s="391">
        <v>1</v>
      </c>
      <c r="B33" s="138" t="s">
        <v>28</v>
      </c>
      <c r="C33" s="393">
        <v>212260</v>
      </c>
      <c r="D33" s="393">
        <v>35630</v>
      </c>
      <c r="E33" s="393">
        <v>98833</v>
      </c>
      <c r="F33" s="393">
        <v>20156</v>
      </c>
      <c r="G33" s="393">
        <v>20156</v>
      </c>
    </row>
    <row r="34" spans="1:7">
      <c r="A34" s="572" t="s">
        <v>275</v>
      </c>
      <c r="B34" s="572"/>
      <c r="C34" s="394">
        <v>212260</v>
      </c>
      <c r="D34" s="394">
        <v>35630</v>
      </c>
      <c r="E34" s="394">
        <v>98833</v>
      </c>
      <c r="F34" s="394">
        <v>20156</v>
      </c>
      <c r="G34" s="394">
        <v>20156</v>
      </c>
    </row>
    <row r="35" spans="1:7">
      <c r="A35" s="572" t="s">
        <v>119</v>
      </c>
      <c r="B35" s="572"/>
      <c r="C35" s="395">
        <v>735801</v>
      </c>
      <c r="D35" s="395">
        <v>402032</v>
      </c>
      <c r="E35" s="395">
        <v>393389</v>
      </c>
      <c r="F35" s="395">
        <v>348707</v>
      </c>
      <c r="G35" s="395">
        <v>195412</v>
      </c>
    </row>
  </sheetData>
  <mergeCells count="7">
    <mergeCell ref="A1:G1"/>
    <mergeCell ref="A35:B35"/>
    <mergeCell ref="A2:G2"/>
    <mergeCell ref="A21:B21"/>
    <mergeCell ref="A30:B30"/>
    <mergeCell ref="A32:B32"/>
    <mergeCell ref="A34:B34"/>
  </mergeCells>
  <printOptions gridLines="1"/>
  <pageMargins left="0.66" right="0.25" top="0.75" bottom="0.75" header="0.34" footer="0.3"/>
  <pageSetup scale="11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G35"/>
    </sheetView>
  </sheetViews>
  <sheetFormatPr defaultRowHeight="15"/>
  <cols>
    <col min="1" max="1" width="6.42578125" customWidth="1"/>
    <col min="2" max="2" width="11.42578125" style="2" customWidth="1"/>
    <col min="3" max="3" width="7.42578125" style="470" customWidth="1"/>
    <col min="4" max="4" width="12.5703125" customWidth="1"/>
    <col min="5" max="5" width="15.28515625" customWidth="1"/>
    <col min="6" max="6" width="10.28515625" customWidth="1"/>
    <col min="7" max="7" width="11.7109375" customWidth="1"/>
  </cols>
  <sheetData>
    <row r="1" spans="1:7" ht="15.75">
      <c r="A1" s="594">
        <v>43</v>
      </c>
      <c r="B1" s="594"/>
      <c r="C1" s="594"/>
      <c r="D1" s="594"/>
      <c r="E1" s="594"/>
      <c r="F1" s="594"/>
      <c r="G1" s="594"/>
    </row>
    <row r="2" spans="1:7" ht="24" customHeight="1">
      <c r="A2" s="767" t="s">
        <v>524</v>
      </c>
      <c r="B2" s="767"/>
      <c r="C2" s="767"/>
      <c r="D2" s="767"/>
      <c r="E2" s="767"/>
      <c r="F2" s="767"/>
      <c r="G2" s="767"/>
    </row>
    <row r="3" spans="1:7" ht="30">
      <c r="A3" s="406" t="s">
        <v>352</v>
      </c>
      <c r="B3" s="436" t="s">
        <v>0</v>
      </c>
      <c r="C3" s="405" t="s">
        <v>82</v>
      </c>
      <c r="D3" s="405" t="s">
        <v>533</v>
      </c>
      <c r="E3" s="403" t="s">
        <v>525</v>
      </c>
      <c r="F3" s="405" t="s">
        <v>534</v>
      </c>
      <c r="G3" s="403" t="s">
        <v>526</v>
      </c>
    </row>
    <row r="4" spans="1:7">
      <c r="A4" s="396">
        <v>1</v>
      </c>
      <c r="B4" s="138" t="s">
        <v>4</v>
      </c>
      <c r="C4" s="506">
        <v>1</v>
      </c>
      <c r="D4" s="401">
        <v>0</v>
      </c>
      <c r="E4" s="402">
        <v>0</v>
      </c>
      <c r="F4" s="401">
        <v>0</v>
      </c>
      <c r="G4" s="402">
        <v>0</v>
      </c>
    </row>
    <row r="5" spans="1:7">
      <c r="A5" s="396">
        <v>2</v>
      </c>
      <c r="B5" s="138" t="s">
        <v>5</v>
      </c>
      <c r="C5" s="506">
        <v>1</v>
      </c>
      <c r="D5" s="401">
        <v>239</v>
      </c>
      <c r="E5" s="402">
        <v>581.58000000000004</v>
      </c>
      <c r="F5" s="401">
        <v>231</v>
      </c>
      <c r="G5" s="402">
        <v>394.74</v>
      </c>
    </row>
    <row r="6" spans="1:7">
      <c r="A6" s="396">
        <v>3</v>
      </c>
      <c r="B6" s="138" t="s">
        <v>6</v>
      </c>
      <c r="C6" s="507">
        <v>2</v>
      </c>
      <c r="D6" s="399">
        <v>0</v>
      </c>
      <c r="E6" s="400">
        <v>0</v>
      </c>
      <c r="F6" s="399">
        <v>0</v>
      </c>
      <c r="G6" s="400">
        <v>0</v>
      </c>
    </row>
    <row r="7" spans="1:7">
      <c r="A7" s="396">
        <v>4</v>
      </c>
      <c r="B7" s="138" t="s">
        <v>7</v>
      </c>
      <c r="C7" s="506">
        <v>1</v>
      </c>
      <c r="D7" s="401">
        <v>0</v>
      </c>
      <c r="E7" s="402">
        <v>0</v>
      </c>
      <c r="F7" s="401">
        <v>0</v>
      </c>
      <c r="G7" s="402">
        <v>0</v>
      </c>
    </row>
    <row r="8" spans="1:7">
      <c r="A8" s="396">
        <v>5</v>
      </c>
      <c r="B8" s="138" t="s">
        <v>8</v>
      </c>
      <c r="C8" s="506">
        <v>6</v>
      </c>
      <c r="D8" s="401">
        <v>2</v>
      </c>
      <c r="E8" s="402">
        <v>9</v>
      </c>
      <c r="F8" s="401">
        <v>2</v>
      </c>
      <c r="G8" s="402">
        <v>8.75</v>
      </c>
    </row>
    <row r="9" spans="1:7">
      <c r="A9" s="396">
        <v>6</v>
      </c>
      <c r="B9" s="138" t="s">
        <v>9</v>
      </c>
      <c r="C9" s="506">
        <v>5</v>
      </c>
      <c r="D9" s="401">
        <v>1</v>
      </c>
      <c r="E9" s="402">
        <v>0.5</v>
      </c>
      <c r="F9" s="401">
        <v>4</v>
      </c>
      <c r="G9" s="402">
        <v>3.74</v>
      </c>
    </row>
    <row r="10" spans="1:7">
      <c r="A10" s="396">
        <v>7</v>
      </c>
      <c r="B10" s="138" t="s">
        <v>11</v>
      </c>
      <c r="C10" s="506">
        <v>1</v>
      </c>
      <c r="D10" s="401">
        <v>0</v>
      </c>
      <c r="E10" s="402">
        <v>0</v>
      </c>
      <c r="F10" s="401">
        <v>0</v>
      </c>
      <c r="G10" s="402">
        <v>0</v>
      </c>
    </row>
    <row r="11" spans="1:7">
      <c r="A11" s="396">
        <v>8</v>
      </c>
      <c r="B11" s="138" t="s">
        <v>12</v>
      </c>
      <c r="C11" s="506">
        <v>1</v>
      </c>
      <c r="D11" s="401">
        <v>0</v>
      </c>
      <c r="E11" s="402">
        <v>0</v>
      </c>
      <c r="F11" s="401">
        <v>0</v>
      </c>
      <c r="G11" s="402">
        <v>0</v>
      </c>
    </row>
    <row r="12" spans="1:7">
      <c r="A12" s="396">
        <v>9</v>
      </c>
      <c r="B12" s="138" t="s">
        <v>456</v>
      </c>
      <c r="C12" s="506">
        <v>0</v>
      </c>
      <c r="D12" s="401">
        <v>0</v>
      </c>
      <c r="E12" s="402">
        <v>0</v>
      </c>
      <c r="F12" s="401">
        <v>0</v>
      </c>
      <c r="G12" s="402">
        <v>0</v>
      </c>
    </row>
    <row r="13" spans="1:7">
      <c r="A13" s="396">
        <v>10</v>
      </c>
      <c r="B13" s="138" t="s">
        <v>13</v>
      </c>
      <c r="C13" s="506">
        <v>1</v>
      </c>
      <c r="D13" s="401">
        <v>0</v>
      </c>
      <c r="E13" s="402">
        <v>0</v>
      </c>
      <c r="F13" s="401">
        <v>0</v>
      </c>
      <c r="G13" s="402">
        <v>0</v>
      </c>
    </row>
    <row r="14" spans="1:7">
      <c r="A14" s="396">
        <v>11</v>
      </c>
      <c r="B14" s="138" t="s">
        <v>14</v>
      </c>
      <c r="C14" s="506">
        <v>1</v>
      </c>
      <c r="D14" s="401">
        <v>1</v>
      </c>
      <c r="E14" s="402">
        <v>2</v>
      </c>
      <c r="F14" s="401">
        <v>13</v>
      </c>
      <c r="G14" s="402">
        <v>21.66</v>
      </c>
    </row>
    <row r="15" spans="1:7">
      <c r="A15" s="396">
        <v>12</v>
      </c>
      <c r="B15" s="138" t="s">
        <v>15</v>
      </c>
      <c r="C15" s="506">
        <v>1</v>
      </c>
      <c r="D15" s="401">
        <v>0</v>
      </c>
      <c r="E15" s="402">
        <v>0</v>
      </c>
      <c r="F15" s="401">
        <v>0</v>
      </c>
      <c r="G15" s="402">
        <v>0</v>
      </c>
    </row>
    <row r="16" spans="1:7">
      <c r="A16" s="396">
        <v>13</v>
      </c>
      <c r="B16" s="138" t="s">
        <v>16</v>
      </c>
      <c r="C16" s="506">
        <v>39</v>
      </c>
      <c r="D16" s="401">
        <v>0</v>
      </c>
      <c r="E16" s="402">
        <v>0</v>
      </c>
      <c r="F16" s="401">
        <v>3</v>
      </c>
      <c r="G16" s="402">
        <v>2.19</v>
      </c>
    </row>
    <row r="17" spans="1:7">
      <c r="A17" s="396">
        <v>14</v>
      </c>
      <c r="B17" s="138" t="s">
        <v>17</v>
      </c>
      <c r="C17" s="506">
        <v>1</v>
      </c>
      <c r="D17" s="401">
        <v>1</v>
      </c>
      <c r="E17" s="402">
        <v>3.28</v>
      </c>
      <c r="F17" s="401">
        <v>6</v>
      </c>
      <c r="G17" s="402">
        <v>13.87</v>
      </c>
    </row>
    <row r="18" spans="1:7">
      <c r="A18" s="396">
        <v>15</v>
      </c>
      <c r="B18" s="138" t="s">
        <v>18</v>
      </c>
      <c r="C18" s="506">
        <v>2</v>
      </c>
      <c r="D18" s="401">
        <v>8</v>
      </c>
      <c r="E18" s="402">
        <v>8</v>
      </c>
      <c r="F18" s="401">
        <v>12</v>
      </c>
      <c r="G18" s="402">
        <v>12</v>
      </c>
    </row>
    <row r="19" spans="1:7">
      <c r="A19" s="396">
        <v>16</v>
      </c>
      <c r="B19" s="138" t="s">
        <v>19</v>
      </c>
      <c r="C19" s="508">
        <v>1</v>
      </c>
      <c r="D19" s="409">
        <v>0</v>
      </c>
      <c r="E19" s="397">
        <v>0</v>
      </c>
      <c r="F19" s="409">
        <v>0</v>
      </c>
      <c r="G19" s="397">
        <v>0</v>
      </c>
    </row>
    <row r="20" spans="1:7">
      <c r="A20" s="396">
        <v>17</v>
      </c>
      <c r="B20" s="138" t="s">
        <v>20</v>
      </c>
      <c r="C20" s="506">
        <v>1</v>
      </c>
      <c r="D20" s="401">
        <v>0</v>
      </c>
      <c r="E20" s="402">
        <v>0</v>
      </c>
      <c r="F20" s="401">
        <v>0</v>
      </c>
      <c r="G20" s="402">
        <v>0</v>
      </c>
    </row>
    <row r="21" spans="1:7">
      <c r="A21" s="754" t="s">
        <v>135</v>
      </c>
      <c r="B21" s="754"/>
      <c r="C21" s="498">
        <v>65</v>
      </c>
      <c r="D21" s="404">
        <v>252</v>
      </c>
      <c r="E21" s="404">
        <v>604.36</v>
      </c>
      <c r="F21" s="404">
        <v>271</v>
      </c>
      <c r="G21" s="404">
        <v>456.95000000000005</v>
      </c>
    </row>
    <row r="22" spans="1:7">
      <c r="A22" s="396">
        <v>1</v>
      </c>
      <c r="B22" s="138" t="s">
        <v>24</v>
      </c>
      <c r="C22" s="506">
        <v>3</v>
      </c>
      <c r="D22" s="401">
        <v>0</v>
      </c>
      <c r="E22" s="402">
        <v>0</v>
      </c>
      <c r="F22" s="401">
        <v>0</v>
      </c>
      <c r="G22" s="402">
        <v>0</v>
      </c>
    </row>
    <row r="23" spans="1:7" ht="17.25" customHeight="1">
      <c r="A23" s="396">
        <v>2</v>
      </c>
      <c r="B23" s="138" t="s">
        <v>26</v>
      </c>
      <c r="C23" s="506">
        <v>0</v>
      </c>
      <c r="D23" s="401">
        <v>0</v>
      </c>
      <c r="E23" s="402">
        <v>0</v>
      </c>
      <c r="F23" s="401">
        <v>0</v>
      </c>
      <c r="G23" s="402">
        <v>0</v>
      </c>
    </row>
    <row r="24" spans="1:7">
      <c r="A24" s="396">
        <v>3</v>
      </c>
      <c r="B24" s="138" t="s">
        <v>21</v>
      </c>
      <c r="C24" s="506">
        <v>3</v>
      </c>
      <c r="D24" s="401">
        <v>0</v>
      </c>
      <c r="E24" s="402">
        <v>0</v>
      </c>
      <c r="F24" s="401">
        <v>0</v>
      </c>
      <c r="G24" s="402">
        <v>0</v>
      </c>
    </row>
    <row r="25" spans="1:7">
      <c r="A25" s="396">
        <v>4</v>
      </c>
      <c r="B25" s="138" t="s">
        <v>22</v>
      </c>
      <c r="C25" s="506">
        <v>3</v>
      </c>
      <c r="D25" s="401">
        <v>0</v>
      </c>
      <c r="E25" s="402">
        <v>0</v>
      </c>
      <c r="F25" s="401">
        <v>0</v>
      </c>
      <c r="G25" s="402">
        <v>0</v>
      </c>
    </row>
    <row r="26" spans="1:7">
      <c r="A26" s="396">
        <v>5</v>
      </c>
      <c r="B26" s="138" t="s">
        <v>10</v>
      </c>
      <c r="C26" s="506">
        <v>1</v>
      </c>
      <c r="D26" s="401">
        <v>0</v>
      </c>
      <c r="E26" s="402">
        <v>0</v>
      </c>
      <c r="F26" s="401">
        <v>0</v>
      </c>
      <c r="G26" s="402">
        <v>0</v>
      </c>
    </row>
    <row r="27" spans="1:7">
      <c r="A27" s="396">
        <v>6</v>
      </c>
      <c r="B27" s="138" t="s">
        <v>23</v>
      </c>
      <c r="C27" s="506">
        <v>1</v>
      </c>
      <c r="D27" s="401">
        <v>0</v>
      </c>
      <c r="E27" s="402">
        <v>0</v>
      </c>
      <c r="F27" s="401">
        <v>0</v>
      </c>
      <c r="G27" s="402">
        <v>0</v>
      </c>
    </row>
    <row r="28" spans="1:7">
      <c r="A28" s="396">
        <v>7</v>
      </c>
      <c r="B28" s="138" t="s">
        <v>261</v>
      </c>
      <c r="C28" s="506">
        <v>0</v>
      </c>
      <c r="D28" s="401">
        <v>0</v>
      </c>
      <c r="E28" s="402">
        <v>0</v>
      </c>
      <c r="F28" s="401">
        <v>0</v>
      </c>
      <c r="G28" s="402">
        <v>0</v>
      </c>
    </row>
    <row r="29" spans="1:7">
      <c r="A29" s="396">
        <v>8</v>
      </c>
      <c r="B29" s="138" t="s">
        <v>25</v>
      </c>
      <c r="C29" s="506">
        <v>1</v>
      </c>
      <c r="D29" s="401">
        <v>0</v>
      </c>
      <c r="E29" s="402">
        <v>0</v>
      </c>
      <c r="F29" s="401">
        <v>0</v>
      </c>
      <c r="G29" s="402">
        <v>0</v>
      </c>
    </row>
    <row r="30" spans="1:7">
      <c r="A30" s="572" t="s">
        <v>136</v>
      </c>
      <c r="B30" s="572"/>
      <c r="C30" s="498">
        <v>12</v>
      </c>
      <c r="D30" s="404">
        <v>0</v>
      </c>
      <c r="E30" s="404">
        <v>0</v>
      </c>
      <c r="F30" s="404">
        <v>0</v>
      </c>
      <c r="G30" s="404">
        <v>0</v>
      </c>
    </row>
    <row r="31" spans="1:7">
      <c r="A31" s="396">
        <v>1</v>
      </c>
      <c r="B31" s="138" t="s">
        <v>27</v>
      </c>
      <c r="C31" s="506">
        <v>8</v>
      </c>
      <c r="D31" s="401">
        <v>0</v>
      </c>
      <c r="E31" s="402">
        <v>0</v>
      </c>
      <c r="F31" s="401">
        <v>0</v>
      </c>
      <c r="G31" s="402">
        <v>0</v>
      </c>
    </row>
    <row r="32" spans="1:7">
      <c r="A32" s="572" t="s">
        <v>137</v>
      </c>
      <c r="B32" s="572"/>
      <c r="C32" s="498">
        <v>8</v>
      </c>
      <c r="D32" s="404">
        <v>0</v>
      </c>
      <c r="E32" s="408">
        <v>0</v>
      </c>
      <c r="F32" s="404">
        <v>0</v>
      </c>
      <c r="G32" s="408">
        <v>0</v>
      </c>
    </row>
    <row r="33" spans="1:7">
      <c r="A33" s="396">
        <v>1</v>
      </c>
      <c r="B33" s="138" t="s">
        <v>28</v>
      </c>
      <c r="C33" s="506">
        <v>11</v>
      </c>
      <c r="D33" s="401">
        <v>0</v>
      </c>
      <c r="E33" s="402">
        <v>0</v>
      </c>
      <c r="F33" s="401">
        <v>0</v>
      </c>
      <c r="G33" s="402">
        <v>0</v>
      </c>
    </row>
    <row r="34" spans="1:7">
      <c r="A34" s="572" t="s">
        <v>275</v>
      </c>
      <c r="B34" s="572"/>
      <c r="C34" s="509">
        <v>11</v>
      </c>
      <c r="D34" s="407">
        <v>0</v>
      </c>
      <c r="E34" s="398">
        <v>0</v>
      </c>
      <c r="F34" s="407">
        <v>0</v>
      </c>
      <c r="G34" s="398">
        <v>0</v>
      </c>
    </row>
    <row r="35" spans="1:7">
      <c r="A35" s="572" t="s">
        <v>119</v>
      </c>
      <c r="B35" s="572"/>
      <c r="C35" s="498">
        <v>96</v>
      </c>
      <c r="D35" s="404">
        <v>252</v>
      </c>
      <c r="E35" s="404">
        <v>604.36</v>
      </c>
      <c r="F35" s="404">
        <v>271</v>
      </c>
      <c r="G35" s="404">
        <v>456.95000000000005</v>
      </c>
    </row>
  </sheetData>
  <mergeCells count="7">
    <mergeCell ref="A1:G1"/>
    <mergeCell ref="A35:B35"/>
    <mergeCell ref="A2:G2"/>
    <mergeCell ref="A21:B21"/>
    <mergeCell ref="A30:B30"/>
    <mergeCell ref="A32:B32"/>
    <mergeCell ref="A34:B34"/>
  </mergeCells>
  <pageMargins left="0.62" right="0.25" top="0.52" bottom="0.75" header="0.28000000000000003" footer="0.3"/>
  <pageSetup scale="12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W34"/>
  <sheetViews>
    <sheetView topLeftCell="A10" workbookViewId="0">
      <selection sqref="A1:V34"/>
    </sheetView>
  </sheetViews>
  <sheetFormatPr defaultRowHeight="15"/>
  <cols>
    <col min="1" max="1" width="4.7109375" style="11" customWidth="1"/>
    <col min="2" max="2" width="7.140625" style="2" customWidth="1"/>
    <col min="3" max="3" width="10.7109375" customWidth="1"/>
    <col min="4" max="4" width="9.7109375" customWidth="1"/>
    <col min="5" max="5" width="7.42578125" customWidth="1"/>
    <col min="6" max="6" width="10.140625" customWidth="1"/>
    <col min="7" max="7" width="10.28515625" customWidth="1"/>
    <col min="8" max="8" width="7.5703125" bestFit="1" customWidth="1"/>
    <col min="9" max="9" width="7" bestFit="1" customWidth="1"/>
    <col min="10" max="10" width="9.140625" customWidth="1"/>
    <col min="11" max="11" width="9.28515625" bestFit="1" customWidth="1"/>
    <col min="12" max="12" width="9.42578125" bestFit="1" customWidth="1"/>
    <col min="13" max="13" width="8.5703125" customWidth="1"/>
    <col min="14" max="14" width="8.5703125" bestFit="1" customWidth="1"/>
    <col min="15" max="15" width="9" customWidth="1"/>
    <col min="16" max="16" width="6.7109375" customWidth="1"/>
    <col min="17" max="17" width="9.7109375" bestFit="1" customWidth="1"/>
    <col min="18" max="18" width="8.140625" bestFit="1" customWidth="1"/>
    <col min="19" max="19" width="7.42578125" bestFit="1" customWidth="1"/>
    <col min="20" max="20" width="6.5703125" bestFit="1" customWidth="1"/>
    <col min="21" max="21" width="8.28515625" bestFit="1" customWidth="1"/>
    <col min="22" max="22" width="10.5703125" customWidth="1"/>
    <col min="23" max="23" width="9.7109375" bestFit="1" customWidth="1"/>
  </cols>
  <sheetData>
    <row r="1" spans="1:22" s="22" customFormat="1" ht="18">
      <c r="A1" s="559">
        <v>44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</row>
    <row r="2" spans="1:22" s="15" customFormat="1" ht="22.5" customHeight="1">
      <c r="A2" s="771" t="s">
        <v>535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</row>
    <row r="3" spans="1:22" ht="45">
      <c r="A3" s="333" t="s">
        <v>58</v>
      </c>
      <c r="B3" s="333" t="s">
        <v>0</v>
      </c>
      <c r="C3" s="170" t="s">
        <v>462</v>
      </c>
      <c r="D3" s="170" t="s">
        <v>463</v>
      </c>
      <c r="E3" s="170" t="s">
        <v>332</v>
      </c>
      <c r="F3" s="170" t="s">
        <v>333</v>
      </c>
      <c r="G3" s="170" t="s">
        <v>334</v>
      </c>
      <c r="H3" s="170" t="s">
        <v>335</v>
      </c>
      <c r="I3" s="170" t="s">
        <v>336</v>
      </c>
      <c r="J3" s="170" t="s">
        <v>337</v>
      </c>
      <c r="K3" s="170" t="s">
        <v>338</v>
      </c>
      <c r="L3" s="170" t="s">
        <v>339</v>
      </c>
      <c r="M3" s="170" t="s">
        <v>340</v>
      </c>
      <c r="N3" s="170" t="s">
        <v>341</v>
      </c>
      <c r="O3" s="170" t="s">
        <v>342</v>
      </c>
      <c r="P3" s="170" t="s">
        <v>343</v>
      </c>
      <c r="Q3" s="170" t="s">
        <v>344</v>
      </c>
      <c r="R3" s="170" t="s">
        <v>345</v>
      </c>
      <c r="S3" s="170" t="s">
        <v>346</v>
      </c>
      <c r="T3" s="170" t="s">
        <v>347</v>
      </c>
      <c r="U3" s="170" t="s">
        <v>348</v>
      </c>
      <c r="V3" s="186" t="s">
        <v>57</v>
      </c>
    </row>
    <row r="4" spans="1:22">
      <c r="A4" s="187">
        <f>ROW(A1)</f>
        <v>1</v>
      </c>
      <c r="B4" s="442" t="s">
        <v>4</v>
      </c>
      <c r="C4" s="188">
        <v>172.58765194876858</v>
      </c>
      <c r="D4" s="188">
        <v>1.9995252522440015</v>
      </c>
      <c r="E4" s="188">
        <v>12.488442637195339</v>
      </c>
      <c r="F4" s="188">
        <v>65.775460543109944</v>
      </c>
      <c r="G4" s="188">
        <v>75.921616678946393</v>
      </c>
      <c r="H4" s="188">
        <v>11.592439342286882</v>
      </c>
      <c r="I4" s="188">
        <v>1.2533213180598248</v>
      </c>
      <c r="J4" s="188">
        <v>20.758213673247585</v>
      </c>
      <c r="K4" s="188">
        <v>13.80938524859906</v>
      </c>
      <c r="L4" s="188">
        <f>C4+D4+E4+F4+G4+H4+I4+J4+K4</f>
        <v>376.18605664245763</v>
      </c>
      <c r="M4" s="188">
        <v>82.941451693226384</v>
      </c>
      <c r="N4" s="188">
        <v>20.800529876842017</v>
      </c>
      <c r="O4" s="188">
        <f>M4+N4</f>
        <v>103.7419815700684</v>
      </c>
      <c r="P4" s="188">
        <v>0</v>
      </c>
      <c r="Q4" s="188">
        <v>17.07314939943025</v>
      </c>
      <c r="R4" s="188">
        <v>24.521224394085859</v>
      </c>
      <c r="S4" s="188">
        <v>6.9990154421115163</v>
      </c>
      <c r="T4" s="188">
        <v>1.1190943202582928</v>
      </c>
      <c r="U4" s="188">
        <f>P4+Q4+R4+S4+T4</f>
        <v>49.712483555885917</v>
      </c>
      <c r="V4" s="188">
        <f>L4+O4+U4</f>
        <v>529.64052176841199</v>
      </c>
    </row>
    <row r="5" spans="1:22">
      <c r="A5" s="187">
        <f>ROW(A2)</f>
        <v>2</v>
      </c>
      <c r="B5" s="442" t="s">
        <v>215</v>
      </c>
      <c r="C5" s="188">
        <v>1481.869626433054</v>
      </c>
      <c r="D5" s="188">
        <v>17.16829509602363</v>
      </c>
      <c r="E5" s="188">
        <v>107.22808738950066</v>
      </c>
      <c r="F5" s="188">
        <v>564.76031768723453</v>
      </c>
      <c r="G5" s="188">
        <v>651.87709825046124</v>
      </c>
      <c r="H5" s="188">
        <v>99.534836725757231</v>
      </c>
      <c r="I5" s="188">
        <v>10.761249558834077</v>
      </c>
      <c r="J5" s="188">
        <v>178.23387707090475</v>
      </c>
      <c r="K5" s="188">
        <v>118.56994592919152</v>
      </c>
      <c r="L5" s="188">
        <v>3230.0033341409621</v>
      </c>
      <c r="M5" s="188">
        <v>712.15070515555226</v>
      </c>
      <c r="N5" s="188">
        <v>178.59721185241716</v>
      </c>
      <c r="O5" s="188">
        <v>890.74791700796948</v>
      </c>
      <c r="P5" s="188">
        <v>0</v>
      </c>
      <c r="Q5" s="188">
        <v>146.59323095767942</v>
      </c>
      <c r="R5" s="188">
        <v>210.54378585167586</v>
      </c>
      <c r="S5" s="188">
        <v>60.0948461925869</v>
      </c>
      <c r="T5" s="188">
        <v>9.6087516318767623</v>
      </c>
      <c r="U5" s="188">
        <v>426.84061463381897</v>
      </c>
      <c r="V5" s="188">
        <v>4547.5918657827506</v>
      </c>
    </row>
    <row r="6" spans="1:22">
      <c r="A6" s="187">
        <f t="shared" ref="A6:A19" si="0">ROW(A3)</f>
        <v>3</v>
      </c>
      <c r="B6" s="442" t="s">
        <v>217</v>
      </c>
      <c r="C6" s="188">
        <v>457.06377562022197</v>
      </c>
      <c r="D6" s="188">
        <v>5.2953415317910917</v>
      </c>
      <c r="E6" s="188">
        <v>33.073135180420941</v>
      </c>
      <c r="F6" s="188">
        <v>174.19311288803513</v>
      </c>
      <c r="G6" s="188">
        <v>201.06317212526426</v>
      </c>
      <c r="H6" s="188">
        <v>30.700250189433376</v>
      </c>
      <c r="I6" s="188">
        <v>3.3191700983786623</v>
      </c>
      <c r="J6" s="188">
        <v>54.973964878102933</v>
      </c>
      <c r="K6" s="188">
        <v>36.571386709591991</v>
      </c>
      <c r="L6" s="188">
        <f t="shared" ref="L6:L19" si="1">C6+D6+E6+F6+G6+H6+I6+J6+K6</f>
        <v>996.25330922124044</v>
      </c>
      <c r="M6" s="188">
        <v>219.65379700270489</v>
      </c>
      <c r="N6" s="188">
        <v>55.086030854819079</v>
      </c>
      <c r="O6" s="188">
        <f t="shared" ref="O6:O19" si="2">M6+N6</f>
        <v>274.73982785752395</v>
      </c>
      <c r="P6" s="188">
        <v>0</v>
      </c>
      <c r="Q6" s="188">
        <v>45.214811361754514</v>
      </c>
      <c r="R6" s="188">
        <v>64.939543923562482</v>
      </c>
      <c r="S6" s="188">
        <v>18.535488416896278</v>
      </c>
      <c r="T6" s="188">
        <v>2.9636968202350626</v>
      </c>
      <c r="U6" s="188">
        <f t="shared" ref="U6:U19" si="3">P6+Q6+R6+S6+T6</f>
        <v>131.65354052244834</v>
      </c>
      <c r="V6" s="188">
        <f t="shared" ref="V6:V19" si="4">L6+O6+U6</f>
        <v>1402.6466776012128</v>
      </c>
    </row>
    <row r="7" spans="1:22">
      <c r="A7" s="187">
        <f t="shared" si="0"/>
        <v>4</v>
      </c>
      <c r="B7" s="442" t="s">
        <v>7</v>
      </c>
      <c r="C7" s="188">
        <v>132.81007258419697</v>
      </c>
      <c r="D7" s="188">
        <v>1.5386795688215826</v>
      </c>
      <c r="E7" s="188">
        <v>9.6101369616050754</v>
      </c>
      <c r="F7" s="188">
        <v>50.615693477205014</v>
      </c>
      <c r="G7" s="188">
        <v>58.423388394168335</v>
      </c>
      <c r="H7" s="188">
        <v>8.9206423118499725</v>
      </c>
      <c r="I7" s="188">
        <v>0.96445888998047991</v>
      </c>
      <c r="J7" s="188">
        <v>15.973911421430358</v>
      </c>
      <c r="K7" s="188">
        <v>10.626631954839954</v>
      </c>
      <c r="L7" s="188">
        <f t="shared" si="1"/>
        <v>289.48361556409776</v>
      </c>
      <c r="M7" s="188">
        <v>63.825309025502726</v>
      </c>
      <c r="N7" s="188">
        <v>16.006474690050133</v>
      </c>
      <c r="O7" s="188">
        <f t="shared" si="2"/>
        <v>79.831783715552859</v>
      </c>
      <c r="P7" s="188">
        <v>0</v>
      </c>
      <c r="Q7" s="188">
        <v>13.138171736945919</v>
      </c>
      <c r="R7" s="188">
        <v>18.869632646712422</v>
      </c>
      <c r="S7" s="188">
        <v>5.3858995031734551</v>
      </c>
      <c r="T7" s="188">
        <v>0.86116820191855514</v>
      </c>
      <c r="U7" s="188">
        <f t="shared" si="3"/>
        <v>38.254872088750346</v>
      </c>
      <c r="V7" s="188">
        <f t="shared" si="4"/>
        <v>407.57027136840094</v>
      </c>
    </row>
    <row r="8" spans="1:22">
      <c r="A8" s="187">
        <f t="shared" si="0"/>
        <v>5</v>
      </c>
      <c r="B8" s="442" t="s">
        <v>8</v>
      </c>
      <c r="C8" s="188">
        <v>834.73744723944174</v>
      </c>
      <c r="D8" s="188">
        <v>9.6709039488202357</v>
      </c>
      <c r="E8" s="188">
        <v>60.401602369925612</v>
      </c>
      <c r="F8" s="188">
        <v>318.12959620687371</v>
      </c>
      <c r="G8" s="188">
        <v>367.2024955509994</v>
      </c>
      <c r="H8" s="188">
        <v>56.067992782769103</v>
      </c>
      <c r="I8" s="188">
        <v>6.0618139582696546</v>
      </c>
      <c r="J8" s="188">
        <v>100.39917743362749</v>
      </c>
      <c r="K8" s="188">
        <v>66.790473479431498</v>
      </c>
      <c r="L8" s="188">
        <f t="shared" si="1"/>
        <v>1819.4615029701583</v>
      </c>
      <c r="M8" s="188">
        <v>401.15462998064874</v>
      </c>
      <c r="N8" s="188">
        <v>100.60384398634103</v>
      </c>
      <c r="O8" s="188">
        <f t="shared" si="2"/>
        <v>501.75847396698975</v>
      </c>
      <c r="P8" s="188">
        <v>0</v>
      </c>
      <c r="Q8" s="188">
        <v>82.575995357121485</v>
      </c>
      <c r="R8" s="188">
        <v>118.59935530023184</v>
      </c>
      <c r="S8" s="188">
        <v>33.85143848571424</v>
      </c>
      <c r="T8" s="188">
        <v>5.4126116530623021</v>
      </c>
      <c r="U8" s="188">
        <f t="shared" si="3"/>
        <v>240.43940079612986</v>
      </c>
      <c r="V8" s="188">
        <f t="shared" si="4"/>
        <v>2561.6593777332782</v>
      </c>
    </row>
    <row r="9" spans="1:22">
      <c r="A9" s="187">
        <f t="shared" si="0"/>
        <v>6</v>
      </c>
      <c r="B9" s="442" t="s">
        <v>9</v>
      </c>
      <c r="C9" s="188">
        <v>1142.5963296314105</v>
      </c>
      <c r="D9" s="188">
        <v>13.237622671276034</v>
      </c>
      <c r="E9" s="188">
        <v>82.678271353431072</v>
      </c>
      <c r="F9" s="188">
        <v>435.45873037708543</v>
      </c>
      <c r="G9" s="188">
        <v>502.63016836683937</v>
      </c>
      <c r="H9" s="188">
        <v>76.746386513813746</v>
      </c>
      <c r="I9" s="188">
        <v>8.297466949078423</v>
      </c>
      <c r="J9" s="188">
        <v>137.42732162436423</v>
      </c>
      <c r="K9" s="188">
        <v>91.423417152689353</v>
      </c>
      <c r="L9" s="188">
        <f t="shared" si="1"/>
        <v>2490.4957146399884</v>
      </c>
      <c r="M9" s="188">
        <v>549.10416364615003</v>
      </c>
      <c r="N9" s="188">
        <v>137.70747109256189</v>
      </c>
      <c r="O9" s="188">
        <f t="shared" si="2"/>
        <v>686.81163473871197</v>
      </c>
      <c r="P9" s="188">
        <v>0</v>
      </c>
      <c r="Q9" s="188">
        <v>113.03078533583881</v>
      </c>
      <c r="R9" s="188">
        <v>162.33989323330974</v>
      </c>
      <c r="S9" s="188">
        <v>46.33616174095728</v>
      </c>
      <c r="T9" s="188">
        <v>7.4088328359554296</v>
      </c>
      <c r="U9" s="188">
        <f t="shared" si="3"/>
        <v>329.11567314606123</v>
      </c>
      <c r="V9" s="188">
        <f t="shared" si="4"/>
        <v>3506.423022524762</v>
      </c>
    </row>
    <row r="10" spans="1:22">
      <c r="A10" s="187">
        <f t="shared" si="0"/>
        <v>7</v>
      </c>
      <c r="B10" s="442" t="s">
        <v>11</v>
      </c>
      <c r="C10" s="188">
        <v>331.12529765151208</v>
      </c>
      <c r="D10" s="188">
        <v>3.8362732607750378</v>
      </c>
      <c r="E10" s="188">
        <v>23.96022681085352</v>
      </c>
      <c r="F10" s="188">
        <v>126.19627594775888</v>
      </c>
      <c r="G10" s="188">
        <v>145.66261048885832</v>
      </c>
      <c r="H10" s="188">
        <v>22.241162008863117</v>
      </c>
      <c r="I10" s="188">
        <v>2.4046123219680662</v>
      </c>
      <c r="J10" s="188">
        <v>39.826543809218542</v>
      </c>
      <c r="K10" s="188">
        <v>26.494576808913994</v>
      </c>
      <c r="L10" s="188">
        <f t="shared" si="1"/>
        <v>721.74757910872154</v>
      </c>
      <c r="M10" s="188">
        <v>159.13081016781311</v>
      </c>
      <c r="N10" s="188">
        <v>39.907731341191266</v>
      </c>
      <c r="O10" s="188">
        <f t="shared" si="2"/>
        <v>199.03854150900438</v>
      </c>
      <c r="P10" s="188">
        <v>0</v>
      </c>
      <c r="Q10" s="188">
        <v>32.756408774906063</v>
      </c>
      <c r="R10" s="188">
        <v>47.046226277424779</v>
      </c>
      <c r="S10" s="188">
        <v>13.428255413224194</v>
      </c>
      <c r="T10" s="188">
        <v>2.1470854705505933</v>
      </c>
      <c r="U10" s="188">
        <f t="shared" si="3"/>
        <v>95.377975936105628</v>
      </c>
      <c r="V10" s="188">
        <f t="shared" si="4"/>
        <v>1016.1640965538315</v>
      </c>
    </row>
    <row r="11" spans="1:22">
      <c r="A11" s="187">
        <f t="shared" si="0"/>
        <v>8</v>
      </c>
      <c r="B11" s="442" t="s">
        <v>12</v>
      </c>
      <c r="C11" s="188">
        <v>108.14756824006534</v>
      </c>
      <c r="D11" s="188">
        <v>1.2529505513464105</v>
      </c>
      <c r="E11" s="188">
        <v>7.8255581269460626</v>
      </c>
      <c r="F11" s="188">
        <v>41.216483492801011</v>
      </c>
      <c r="G11" s="188">
        <v>47.574308636632573</v>
      </c>
      <c r="H11" s="188">
        <v>7.2641009404945081</v>
      </c>
      <c r="I11" s="188">
        <v>0.78536124248239203</v>
      </c>
      <c r="J11" s="188">
        <v>13.00759529677012</v>
      </c>
      <c r="K11" s="188">
        <v>8.6532924960908506</v>
      </c>
      <c r="L11" s="188">
        <f t="shared" si="1"/>
        <v>235.72721902362926</v>
      </c>
      <c r="M11" s="188">
        <v>51.973105871942323</v>
      </c>
      <c r="N11" s="188">
        <v>13.03411164637112</v>
      </c>
      <c r="O11" s="188">
        <f t="shared" si="2"/>
        <v>65.007217518313439</v>
      </c>
      <c r="P11" s="188">
        <v>0</v>
      </c>
      <c r="Q11" s="188">
        <v>10.698445508116711</v>
      </c>
      <c r="R11" s="188">
        <v>15.365588201388569</v>
      </c>
      <c r="S11" s="188">
        <v>4.3857511913060527</v>
      </c>
      <c r="T11" s="188">
        <v>0.70125138154802269</v>
      </c>
      <c r="U11" s="188">
        <f t="shared" si="3"/>
        <v>31.151036282359357</v>
      </c>
      <c r="V11" s="188">
        <f t="shared" si="4"/>
        <v>331.8854728243021</v>
      </c>
    </row>
    <row r="12" spans="1:22">
      <c r="A12" s="187">
        <f t="shared" si="0"/>
        <v>9</v>
      </c>
      <c r="B12" s="442" t="s">
        <v>13</v>
      </c>
      <c r="C12" s="188">
        <v>107.5626437208639</v>
      </c>
      <c r="D12" s="188">
        <v>1.2461738710127148</v>
      </c>
      <c r="E12" s="188">
        <v>7.7832329882547695</v>
      </c>
      <c r="F12" s="188">
        <v>40.993560941859464</v>
      </c>
      <c r="G12" s="188">
        <v>47.316999294790953</v>
      </c>
      <c r="H12" s="188">
        <v>7.2248124865866243</v>
      </c>
      <c r="I12" s="188">
        <v>0.78111355522844728</v>
      </c>
      <c r="J12" s="188">
        <v>12.937242707722154</v>
      </c>
      <c r="K12" s="188">
        <v>8.6064904918002885</v>
      </c>
      <c r="L12" s="188">
        <f t="shared" si="1"/>
        <v>234.4522700581193</v>
      </c>
      <c r="M12" s="188">
        <v>51.692005293739136</v>
      </c>
      <c r="N12" s="188">
        <v>12.963615641587657</v>
      </c>
      <c r="O12" s="188">
        <f t="shared" si="2"/>
        <v>64.655620935326795</v>
      </c>
      <c r="P12" s="188">
        <v>0</v>
      </c>
      <c r="Q12" s="188">
        <v>10.64058213497875</v>
      </c>
      <c r="R12" s="188">
        <v>15.282482224645811</v>
      </c>
      <c r="S12" s="188">
        <v>4.3620305154863495</v>
      </c>
      <c r="T12" s="188">
        <v>0.69745860900707379</v>
      </c>
      <c r="U12" s="188">
        <f t="shared" si="3"/>
        <v>30.982553484117986</v>
      </c>
      <c r="V12" s="188">
        <f t="shared" si="4"/>
        <v>330.09044447756406</v>
      </c>
    </row>
    <row r="13" spans="1:22">
      <c r="A13" s="187">
        <f t="shared" si="0"/>
        <v>10</v>
      </c>
      <c r="B13" s="442" t="s">
        <v>14</v>
      </c>
      <c r="C13" s="188">
        <v>477.53068280748016</v>
      </c>
      <c r="D13" s="188">
        <v>5.5324621907383786</v>
      </c>
      <c r="E13" s="188">
        <v>34.554120601352146</v>
      </c>
      <c r="F13" s="188">
        <v>181.9933247278405</v>
      </c>
      <c r="G13" s="188">
        <v>210.06660119176459</v>
      </c>
      <c r="H13" s="188">
        <v>32.074979942190751</v>
      </c>
      <c r="I13" s="188">
        <v>3.4677995675376554</v>
      </c>
      <c r="J13" s="188">
        <v>57.435649870200443</v>
      </c>
      <c r="K13" s="188">
        <v>38.209020706026848</v>
      </c>
      <c r="L13" s="188">
        <f t="shared" si="1"/>
        <v>1040.8646416051315</v>
      </c>
      <c r="M13" s="188">
        <v>229.48969762835122</v>
      </c>
      <c r="N13" s="188">
        <v>57.552734061149792</v>
      </c>
      <c r="O13" s="188">
        <f t="shared" si="2"/>
        <v>287.04243168950103</v>
      </c>
      <c r="P13" s="188">
        <v>0</v>
      </c>
      <c r="Q13" s="188">
        <v>47.23949018556781</v>
      </c>
      <c r="R13" s="188">
        <v>67.847478634561767</v>
      </c>
      <c r="S13" s="188">
        <v>19.365491014639513</v>
      </c>
      <c r="T13" s="188">
        <v>3.0964085138463373</v>
      </c>
      <c r="U13" s="188">
        <f t="shared" si="3"/>
        <v>137.54886834861543</v>
      </c>
      <c r="V13" s="188">
        <f t="shared" si="4"/>
        <v>1465.455941643248</v>
      </c>
    </row>
    <row r="14" spans="1:22">
      <c r="A14" s="187">
        <f t="shared" si="0"/>
        <v>11</v>
      </c>
      <c r="B14" s="442" t="s">
        <v>157</v>
      </c>
      <c r="C14" s="188">
        <v>105.78235111949577</v>
      </c>
      <c r="D14" s="188">
        <v>1.2255481775020607</v>
      </c>
      <c r="E14" s="188">
        <v>7.6544110141531174</v>
      </c>
      <c r="F14" s="188">
        <v>40.315067640431153</v>
      </c>
      <c r="G14" s="188">
        <v>46.533845396286338</v>
      </c>
      <c r="H14" s="188">
        <v>7.1052330510948645</v>
      </c>
      <c r="I14" s="188">
        <v>0.76818517568052225</v>
      </c>
      <c r="J14" s="188">
        <v>12.723115603014389</v>
      </c>
      <c r="K14" s="188">
        <v>8.4640426045388004</v>
      </c>
      <c r="L14" s="188">
        <f t="shared" si="1"/>
        <v>230.57179978219702</v>
      </c>
      <c r="M14" s="188">
        <v>50.836439723845324</v>
      </c>
      <c r="N14" s="188">
        <v>12.749052032742274</v>
      </c>
      <c r="O14" s="188">
        <f t="shared" si="2"/>
        <v>63.585491756587601</v>
      </c>
      <c r="P14" s="188">
        <v>0</v>
      </c>
      <c r="Q14" s="188">
        <v>10.464467556591178</v>
      </c>
      <c r="R14" s="188">
        <v>15.029538552996362</v>
      </c>
      <c r="S14" s="188">
        <v>4.2898336041328582</v>
      </c>
      <c r="T14" s="188">
        <v>0.68591482058366826</v>
      </c>
      <c r="U14" s="188">
        <f t="shared" si="3"/>
        <v>30.469754534304066</v>
      </c>
      <c r="V14" s="188">
        <f t="shared" si="4"/>
        <v>324.62704607308871</v>
      </c>
    </row>
    <row r="15" spans="1:22">
      <c r="A15" s="187">
        <f t="shared" si="0"/>
        <v>12</v>
      </c>
      <c r="B15" s="442" t="s">
        <v>16</v>
      </c>
      <c r="C15" s="188">
        <v>7937.6422727783529</v>
      </c>
      <c r="D15" s="188">
        <v>91.962060949824689</v>
      </c>
      <c r="E15" s="188">
        <v>574.36780139748919</v>
      </c>
      <c r="F15" s="188">
        <v>3025.1415453142404</v>
      </c>
      <c r="G15" s="188">
        <v>3491.7830282978061</v>
      </c>
      <c r="H15" s="188">
        <v>533.15886466356073</v>
      </c>
      <c r="I15" s="188">
        <v>57.642688589094803</v>
      </c>
      <c r="J15" s="188">
        <v>954.71067889055485</v>
      </c>
      <c r="K15" s="188">
        <v>635.12052497764921</v>
      </c>
      <c r="L15" s="188">
        <f t="shared" si="1"/>
        <v>17301.529465858574</v>
      </c>
      <c r="M15" s="188">
        <v>3814.6389135717936</v>
      </c>
      <c r="N15" s="188">
        <v>956.65688351575216</v>
      </c>
      <c r="O15" s="188">
        <f t="shared" si="2"/>
        <v>4771.2957970875459</v>
      </c>
      <c r="P15" s="188">
        <v>0</v>
      </c>
      <c r="Q15" s="188">
        <v>785.22739530986962</v>
      </c>
      <c r="R15" s="188">
        <v>1127.7788713908535</v>
      </c>
      <c r="S15" s="188">
        <v>321.89835259838952</v>
      </c>
      <c r="T15" s="188">
        <v>51.469327517968829</v>
      </c>
      <c r="U15" s="188">
        <f t="shared" si="3"/>
        <v>2286.3739468170816</v>
      </c>
      <c r="V15" s="188">
        <f t="shared" si="4"/>
        <v>24359.199209763203</v>
      </c>
    </row>
    <row r="16" spans="1:22">
      <c r="A16" s="187">
        <f t="shared" si="0"/>
        <v>13</v>
      </c>
      <c r="B16" s="442" t="s">
        <v>17</v>
      </c>
      <c r="C16" s="188">
        <v>205.08235304139305</v>
      </c>
      <c r="D16" s="188">
        <v>2.3759946848202693</v>
      </c>
      <c r="E16" s="188">
        <v>14.839759235027669</v>
      </c>
      <c r="F16" s="188">
        <v>78.159625374395375</v>
      </c>
      <c r="G16" s="188">
        <v>90.216093790110179</v>
      </c>
      <c r="H16" s="188">
        <v>13.775056969379987</v>
      </c>
      <c r="I16" s="188">
        <v>1.4892959149878682</v>
      </c>
      <c r="J16" s="188">
        <v>24.666557873499176</v>
      </c>
      <c r="K16" s="188">
        <v>16.409408140499384</v>
      </c>
      <c r="L16" s="188">
        <f t="shared" si="1"/>
        <v>447.01414502411296</v>
      </c>
      <c r="M16" s="188">
        <v>98.557619191465363</v>
      </c>
      <c r="N16" s="188">
        <v>24.716841346893325</v>
      </c>
      <c r="O16" s="188">
        <f t="shared" si="2"/>
        <v>123.27446053835868</v>
      </c>
      <c r="P16" s="188">
        <v>0</v>
      </c>
      <c r="Q16" s="188">
        <v>20.287671876443213</v>
      </c>
      <c r="R16" s="188">
        <v>29.138066028547161</v>
      </c>
      <c r="S16" s="188">
        <v>8.3167859324452493</v>
      </c>
      <c r="T16" s="188">
        <v>1.3297967373816311</v>
      </c>
      <c r="U16" s="188">
        <f t="shared" si="3"/>
        <v>59.072320574817248</v>
      </c>
      <c r="V16" s="188">
        <f t="shared" si="4"/>
        <v>629.36092613728886</v>
      </c>
    </row>
    <row r="17" spans="1:23">
      <c r="A17" s="187">
        <f t="shared" si="0"/>
        <v>14</v>
      </c>
      <c r="B17" s="442" t="s">
        <v>18</v>
      </c>
      <c r="C17" s="188">
        <v>641.55264775411104</v>
      </c>
      <c r="D17" s="188">
        <v>7.4327491297531294</v>
      </c>
      <c r="E17" s="188">
        <v>46.422750120016147</v>
      </c>
      <c r="F17" s="188">
        <v>244.50428748636392</v>
      </c>
      <c r="G17" s="188">
        <v>282.22015684302414</v>
      </c>
      <c r="H17" s="188">
        <v>43.092075649657374</v>
      </c>
      <c r="I17" s="188">
        <v>4.6589173733392917</v>
      </c>
      <c r="J17" s="188">
        <v>77.163613933810154</v>
      </c>
      <c r="K17" s="188">
        <v>51.333033215639048</v>
      </c>
      <c r="L17" s="188">
        <f t="shared" si="1"/>
        <v>1398.3802315057144</v>
      </c>
      <c r="M17" s="188">
        <v>308.31468729961324</v>
      </c>
      <c r="N17" s="188">
        <v>77.320914135489517</v>
      </c>
      <c r="O17" s="188">
        <f t="shared" si="2"/>
        <v>385.63560143510279</v>
      </c>
      <c r="P17" s="188">
        <v>0</v>
      </c>
      <c r="Q17" s="188">
        <v>63.465283170764749</v>
      </c>
      <c r="R17" s="188">
        <v>91.151691668348946</v>
      </c>
      <c r="S17" s="188">
        <v>26.017138757362822</v>
      </c>
      <c r="T17" s="188">
        <v>4.1599611336123603</v>
      </c>
      <c r="U17" s="188">
        <f t="shared" si="3"/>
        <v>184.79407473008891</v>
      </c>
      <c r="V17" s="188">
        <f t="shared" si="4"/>
        <v>1968.8099076709061</v>
      </c>
    </row>
    <row r="18" spans="1:23">
      <c r="A18" s="187">
        <f t="shared" si="0"/>
        <v>15</v>
      </c>
      <c r="B18" s="442" t="s">
        <v>214</v>
      </c>
      <c r="C18" s="188">
        <v>434.27162542145288</v>
      </c>
      <c r="D18" s="188">
        <v>5.0312816215901863</v>
      </c>
      <c r="E18" s="188">
        <v>31.423895173261212</v>
      </c>
      <c r="F18" s="188">
        <v>165.50671986301856</v>
      </c>
      <c r="G18" s="188">
        <v>191.03686450046627</v>
      </c>
      <c r="H18" s="188">
        <v>29.169337544895207</v>
      </c>
      <c r="I18" s="188">
        <v>3.1536548520328904</v>
      </c>
      <c r="J18" s="188">
        <v>52.23260813237674</v>
      </c>
      <c r="K18" s="188">
        <v>34.747701299976676</v>
      </c>
      <c r="L18" s="188">
        <f t="shared" si="1"/>
        <v>946.57368840907077</v>
      </c>
      <c r="M18" s="188">
        <v>208.70044081904743</v>
      </c>
      <c r="N18" s="188">
        <v>52.339085776108021</v>
      </c>
      <c r="O18" s="188">
        <f t="shared" si="2"/>
        <v>261.03952659515545</v>
      </c>
      <c r="P18" s="188">
        <v>0</v>
      </c>
      <c r="Q18" s="188">
        <v>42.960109005682419</v>
      </c>
      <c r="R18" s="188">
        <v>61.701239078824067</v>
      </c>
      <c r="S18" s="188">
        <v>17.611189317865353</v>
      </c>
      <c r="T18" s="188">
        <v>2.8159077661172871</v>
      </c>
      <c r="U18" s="188">
        <f t="shared" si="3"/>
        <v>125.08844516848913</v>
      </c>
      <c r="V18" s="188">
        <f t="shared" si="4"/>
        <v>1332.7016601727155</v>
      </c>
    </row>
    <row r="19" spans="1:23">
      <c r="A19" s="187">
        <f t="shared" si="0"/>
        <v>16</v>
      </c>
      <c r="B19" s="442" t="s">
        <v>20</v>
      </c>
      <c r="C19" s="188">
        <v>106.27314664945258</v>
      </c>
      <c r="D19" s="188">
        <v>1.2312343204257064</v>
      </c>
      <c r="E19" s="188">
        <v>7.6899249791051227</v>
      </c>
      <c r="F19" s="188">
        <v>40.502116375673182</v>
      </c>
      <c r="G19" s="188">
        <v>46.749747227456638</v>
      </c>
      <c r="H19" s="188">
        <v>7.1381990098192967</v>
      </c>
      <c r="I19" s="188">
        <v>0.77174930378330175</v>
      </c>
      <c r="J19" s="188">
        <v>12.782146700347715</v>
      </c>
      <c r="K19" s="188">
        <v>8.5033129954093809</v>
      </c>
      <c r="L19" s="188">
        <f t="shared" si="1"/>
        <v>231.64157756147293</v>
      </c>
      <c r="M19" s="188">
        <v>51.072304186218609</v>
      </c>
      <c r="N19" s="188">
        <v>12.808203466631168</v>
      </c>
      <c r="O19" s="188">
        <f t="shared" si="2"/>
        <v>63.880507652849779</v>
      </c>
      <c r="P19" s="188">
        <v>0</v>
      </c>
      <c r="Q19" s="188">
        <v>10.513019265319521</v>
      </c>
      <c r="R19" s="188">
        <v>15.099270698870029</v>
      </c>
      <c r="S19" s="188">
        <v>4.3097370297505071</v>
      </c>
      <c r="T19" s="188">
        <v>0.68909724113218962</v>
      </c>
      <c r="U19" s="188">
        <f t="shared" si="3"/>
        <v>30.611124235072246</v>
      </c>
      <c r="V19" s="188">
        <f t="shared" si="4"/>
        <v>326.13320944939494</v>
      </c>
    </row>
    <row r="20" spans="1:23">
      <c r="A20" s="769" t="s">
        <v>135</v>
      </c>
      <c r="B20" s="770"/>
      <c r="C20" s="189">
        <f t="shared" ref="C20:V20" si="5">SUM(C4:C19)</f>
        <v>14676.635492641273</v>
      </c>
      <c r="D20" s="189">
        <f t="shared" si="5"/>
        <v>170.03709682676512</v>
      </c>
      <c r="E20" s="189">
        <f t="shared" si="5"/>
        <v>1062.0013563385378</v>
      </c>
      <c r="F20" s="189">
        <f t="shared" si="5"/>
        <v>5593.4619183439263</v>
      </c>
      <c r="G20" s="189">
        <f t="shared" si="5"/>
        <v>6456.278195033874</v>
      </c>
      <c r="H20" s="189">
        <f t="shared" si="5"/>
        <v>985.8063701324528</v>
      </c>
      <c r="I20" s="189">
        <f t="shared" si="5"/>
        <v>106.58085866873634</v>
      </c>
      <c r="J20" s="189">
        <f t="shared" si="5"/>
        <v>1765.2522189191918</v>
      </c>
      <c r="K20" s="189">
        <f t="shared" si="5"/>
        <v>1174.3326442108878</v>
      </c>
      <c r="L20" s="189">
        <f>SUM(L4:L19)</f>
        <v>31990.38615111565</v>
      </c>
      <c r="M20" s="189">
        <f t="shared" si="5"/>
        <v>7053.236080257614</v>
      </c>
      <c r="N20" s="189">
        <f t="shared" si="5"/>
        <v>1768.8507353169475</v>
      </c>
      <c r="O20" s="189">
        <f>SUM(O4:O19)</f>
        <v>8822.0868155745629</v>
      </c>
      <c r="P20" s="189">
        <f t="shared" si="5"/>
        <v>0</v>
      </c>
      <c r="Q20" s="189">
        <f t="shared" si="5"/>
        <v>1451.8790169370104</v>
      </c>
      <c r="R20" s="189">
        <f t="shared" si="5"/>
        <v>2085.2538881060391</v>
      </c>
      <c r="S20" s="189">
        <f t="shared" si="5"/>
        <v>595.18741515604188</v>
      </c>
      <c r="T20" s="189">
        <f t="shared" si="5"/>
        <v>95.166364655054394</v>
      </c>
      <c r="U20" s="189">
        <f>SUM(U4:U19)</f>
        <v>4227.486684854146</v>
      </c>
      <c r="V20" s="189">
        <f t="shared" si="5"/>
        <v>45039.959651544355</v>
      </c>
      <c r="W20" s="23"/>
    </row>
    <row r="21" spans="1:23">
      <c r="A21" s="187">
        <v>1</v>
      </c>
      <c r="B21" s="442" t="s">
        <v>24</v>
      </c>
      <c r="C21" s="188">
        <v>691.07141102153992</v>
      </c>
      <c r="D21" s="188">
        <v>8.0064519207413767</v>
      </c>
      <c r="E21" s="188">
        <v>50.005927870842214</v>
      </c>
      <c r="F21" s="188">
        <v>263.37654991454286</v>
      </c>
      <c r="G21" s="188">
        <v>304.00354934390373</v>
      </c>
      <c r="H21" s="188">
        <v>46.418172580700471</v>
      </c>
      <c r="I21" s="188">
        <v>5.018519702626727</v>
      </c>
      <c r="J21" s="188">
        <v>83.119550277653474</v>
      </c>
      <c r="K21" s="188">
        <v>55.295215163609981</v>
      </c>
      <c r="L21" s="188">
        <f t="shared" ref="L21:L28" si="6">C21+D21+E21+F21+G21+H21+I21+J21+K21</f>
        <v>1506.3153477961605</v>
      </c>
      <c r="M21" s="188">
        <v>332.11220737174995</v>
      </c>
      <c r="N21" s="188">
        <v>83.288991823423856</v>
      </c>
      <c r="O21" s="188">
        <f t="shared" ref="O21:O28" si="7">M21+N21</f>
        <v>415.40119919517383</v>
      </c>
      <c r="P21" s="188">
        <v>0</v>
      </c>
      <c r="Q21" s="188">
        <v>68.363902705786842</v>
      </c>
      <c r="R21" s="188">
        <v>98.187309176829132</v>
      </c>
      <c r="S21" s="188">
        <v>28.025292787327142</v>
      </c>
      <c r="T21" s="188">
        <v>4.481051119443122</v>
      </c>
      <c r="U21" s="188">
        <f t="shared" ref="U21:U28" si="8">P21+Q21+R21+S21+T21</f>
        <v>199.05755578938624</v>
      </c>
      <c r="V21" s="188">
        <f t="shared" ref="V21:V28" si="9">L21+O21+U21</f>
        <v>2120.7741027807206</v>
      </c>
    </row>
    <row r="22" spans="1:23">
      <c r="A22" s="187">
        <v>2</v>
      </c>
      <c r="B22" s="442" t="s">
        <v>349</v>
      </c>
      <c r="C22" s="188">
        <v>119.03919336804339</v>
      </c>
      <c r="D22" s="188">
        <v>1.3791361691206883</v>
      </c>
      <c r="E22" s="188">
        <v>8.6136761301793729</v>
      </c>
      <c r="F22" s="188">
        <v>45.367427379958841</v>
      </c>
      <c r="G22" s="188">
        <v>52.365554004653404</v>
      </c>
      <c r="H22" s="188">
        <v>7.9956741568245642</v>
      </c>
      <c r="I22" s="188">
        <v>0.86445557980649601</v>
      </c>
      <c r="J22" s="188">
        <v>14.317600265854432</v>
      </c>
      <c r="K22" s="188">
        <v>9.5247722669623958</v>
      </c>
      <c r="L22" s="188">
        <f t="shared" si="6"/>
        <v>259.4674893214036</v>
      </c>
      <c r="M22" s="188">
        <v>57.20735750705397</v>
      </c>
      <c r="N22" s="188">
        <v>14.346787097504324</v>
      </c>
      <c r="O22" s="188">
        <f t="shared" si="7"/>
        <v>71.554144604558289</v>
      </c>
      <c r="P22" s="188">
        <v>0</v>
      </c>
      <c r="Q22" s="188">
        <v>11.775894218455251</v>
      </c>
      <c r="R22" s="188">
        <v>16.913068457152711</v>
      </c>
      <c r="S22" s="188">
        <v>4.827443581228807</v>
      </c>
      <c r="T22" s="188">
        <v>0.77187494981303895</v>
      </c>
      <c r="U22" s="188">
        <f t="shared" si="8"/>
        <v>34.288281206649806</v>
      </c>
      <c r="V22" s="188">
        <f t="shared" si="9"/>
        <v>365.30991513261171</v>
      </c>
    </row>
    <row r="23" spans="1:23">
      <c r="A23" s="187">
        <v>3</v>
      </c>
      <c r="B23" s="442" t="s">
        <v>21</v>
      </c>
      <c r="C23" s="188">
        <v>506.37529943504478</v>
      </c>
      <c r="D23" s="188">
        <v>5.8666433368798945</v>
      </c>
      <c r="E23" s="188">
        <v>36.641317084285703</v>
      </c>
      <c r="F23" s="188">
        <v>192.98639359136905</v>
      </c>
      <c r="G23" s="188">
        <v>222.75539962039835</v>
      </c>
      <c r="H23" s="188">
        <v>34.012427174544428</v>
      </c>
      <c r="I23" s="188">
        <v>3.6772674670216867</v>
      </c>
      <c r="J23" s="188">
        <v>60.904975216000011</v>
      </c>
      <c r="K23" s="188">
        <v>40.516986651796977</v>
      </c>
      <c r="L23" s="188">
        <f t="shared" si="6"/>
        <v>1103.7367095773407</v>
      </c>
      <c r="M23" s="188">
        <v>243.35172280576631</v>
      </c>
      <c r="N23" s="188">
        <v>61.029131724441555</v>
      </c>
      <c r="O23" s="188">
        <f t="shared" si="7"/>
        <v>304.3808545302079</v>
      </c>
      <c r="P23" s="188">
        <v>0</v>
      </c>
      <c r="Q23" s="188">
        <v>50.092929834876479</v>
      </c>
      <c r="R23" s="188">
        <v>71.945716885672866</v>
      </c>
      <c r="S23" s="188">
        <v>20.535238183214695</v>
      </c>
      <c r="T23" s="188">
        <v>3.2834430222451045</v>
      </c>
      <c r="U23" s="188">
        <f t="shared" si="8"/>
        <v>145.85732792600913</v>
      </c>
      <c r="V23" s="188">
        <f t="shared" si="9"/>
        <v>1553.9748920335578</v>
      </c>
    </row>
    <row r="24" spans="1:23">
      <c r="A24" s="187">
        <v>4</v>
      </c>
      <c r="B24" s="442" t="s">
        <v>22</v>
      </c>
      <c r="C24" s="188">
        <v>450.89920626282816</v>
      </c>
      <c r="D24" s="188">
        <v>5.2239215202193634</v>
      </c>
      <c r="E24" s="188">
        <v>32.627066936641384</v>
      </c>
      <c r="F24" s="188">
        <v>171.84371312534014</v>
      </c>
      <c r="G24" s="188">
        <v>198.35136704269809</v>
      </c>
      <c r="H24" s="188">
        <v>30.286185825384198</v>
      </c>
      <c r="I24" s="188">
        <v>3.2744033604050009</v>
      </c>
      <c r="J24" s="188">
        <v>54.232512946406679</v>
      </c>
      <c r="K24" s="188">
        <v>36.078136397725942</v>
      </c>
      <c r="L24" s="188">
        <f t="shared" si="6"/>
        <v>982.81651341764893</v>
      </c>
      <c r="M24" s="188">
        <v>216.691254052543</v>
      </c>
      <c r="N24" s="188">
        <v>54.343067452463977</v>
      </c>
      <c r="O24" s="188">
        <f t="shared" si="7"/>
        <v>271.03432150500697</v>
      </c>
      <c r="P24" s="188">
        <v>0</v>
      </c>
      <c r="Q24" s="188">
        <v>44.604984340913092</v>
      </c>
      <c r="R24" s="188">
        <v>64.063682952057817</v>
      </c>
      <c r="S24" s="188">
        <v>18.285494192864686</v>
      </c>
      <c r="T24" s="188">
        <v>2.9237244671912568</v>
      </c>
      <c r="U24" s="188">
        <f t="shared" si="8"/>
        <v>129.87788595302686</v>
      </c>
      <c r="V24" s="188">
        <f t="shared" si="9"/>
        <v>1383.7287208756827</v>
      </c>
    </row>
    <row r="25" spans="1:23">
      <c r="A25" s="187">
        <v>5</v>
      </c>
      <c r="B25" s="442" t="s">
        <v>216</v>
      </c>
      <c r="C25" s="188">
        <v>141.45630184111926</v>
      </c>
      <c r="D25" s="188">
        <v>1.6388510094820008</v>
      </c>
      <c r="E25" s="188">
        <v>10.235778117758972</v>
      </c>
      <c r="F25" s="188">
        <v>53.910886991421144</v>
      </c>
      <c r="G25" s="188">
        <v>62.226880103744421</v>
      </c>
      <c r="H25" s="188">
        <v>9.5013958424103766</v>
      </c>
      <c r="I25" s="188">
        <v>1.0272472953279841</v>
      </c>
      <c r="J25" s="188">
        <v>17.013848359887316</v>
      </c>
      <c r="K25" s="188">
        <v>11.318449181671401</v>
      </c>
      <c r="L25" s="188">
        <f t="shared" si="6"/>
        <v>308.32963874282285</v>
      </c>
      <c r="M25" s="188">
        <v>67.980477707294952</v>
      </c>
      <c r="N25" s="188">
        <v>17.048531569264316</v>
      </c>
      <c r="O25" s="188">
        <f t="shared" si="7"/>
        <v>85.029009276559265</v>
      </c>
      <c r="P25" s="188">
        <v>0</v>
      </c>
      <c r="Q25" s="188">
        <v>13.993495754500652</v>
      </c>
      <c r="R25" s="188">
        <v>20.098087436946411</v>
      </c>
      <c r="S25" s="188">
        <v>5.7365334645370343</v>
      </c>
      <c r="T25" s="188">
        <v>0.91723215518414003</v>
      </c>
      <c r="U25" s="188">
        <f t="shared" si="8"/>
        <v>40.745348811168235</v>
      </c>
      <c r="V25" s="188">
        <f t="shared" si="9"/>
        <v>434.10399683055039</v>
      </c>
    </row>
    <row r="26" spans="1:23">
      <c r="A26" s="187">
        <v>6</v>
      </c>
      <c r="B26" s="442" t="s">
        <v>23</v>
      </c>
      <c r="C26" s="188">
        <v>126.84803381279357</v>
      </c>
      <c r="D26" s="188">
        <v>1.4696059882747097</v>
      </c>
      <c r="E26" s="188">
        <v>9.1787238311946329</v>
      </c>
      <c r="F26" s="188">
        <v>48.343480827360601</v>
      </c>
      <c r="G26" s="188">
        <v>55.800676878503985</v>
      </c>
      <c r="H26" s="188">
        <v>8.5201816066172906</v>
      </c>
      <c r="I26" s="188">
        <v>0.92116291714044607</v>
      </c>
      <c r="J26" s="188">
        <v>15.256819130368214</v>
      </c>
      <c r="K26" s="188">
        <v>10.14958687466334</v>
      </c>
      <c r="L26" s="188">
        <f t="shared" si="6"/>
        <v>276.48827186691676</v>
      </c>
      <c r="M26" s="188">
        <v>60.960097376999116</v>
      </c>
      <c r="N26" s="188">
        <v>15.287920586143096</v>
      </c>
      <c r="O26" s="188">
        <f t="shared" si="7"/>
        <v>76.248017963142217</v>
      </c>
      <c r="P26" s="188">
        <v>0</v>
      </c>
      <c r="Q26" s="188">
        <v>12.548379955668416</v>
      </c>
      <c r="R26" s="188">
        <v>18.022547186605344</v>
      </c>
      <c r="S26" s="188">
        <v>5.1441185822538822</v>
      </c>
      <c r="T26" s="188">
        <v>0.82250909942252115</v>
      </c>
      <c r="U26" s="188">
        <f t="shared" si="8"/>
        <v>36.53755482395016</v>
      </c>
      <c r="V26" s="188">
        <f t="shared" si="9"/>
        <v>389.27384465400917</v>
      </c>
    </row>
    <row r="27" spans="1:23">
      <c r="A27" s="187">
        <v>7</v>
      </c>
      <c r="B27" s="442" t="s">
        <v>261</v>
      </c>
      <c r="C27" s="188">
        <v>220.94082915066213</v>
      </c>
      <c r="D27" s="188">
        <v>2.5597240715089793</v>
      </c>
      <c r="E27" s="188">
        <v>15.98727857935903</v>
      </c>
      <c r="F27" s="188">
        <v>84.203502545334089</v>
      </c>
      <c r="G27" s="188">
        <v>97.192265785529386</v>
      </c>
      <c r="H27" s="188">
        <v>14.840245702652625</v>
      </c>
      <c r="I27" s="188">
        <v>1.6044592302961345</v>
      </c>
      <c r="J27" s="188">
        <v>26.573957573832423</v>
      </c>
      <c r="K27" s="188">
        <v>17.678304284434461</v>
      </c>
      <c r="L27" s="188">
        <f t="shared" si="6"/>
        <v>481.58056692360924</v>
      </c>
      <c r="M27" s="188">
        <v>106.17881929062177</v>
      </c>
      <c r="N27" s="188">
        <v>26.628129335271286</v>
      </c>
      <c r="O27" s="188">
        <f t="shared" si="7"/>
        <v>132.80694862589306</v>
      </c>
      <c r="P27" s="188">
        <v>0</v>
      </c>
      <c r="Q27" s="188">
        <v>21.856463900690798</v>
      </c>
      <c r="R27" s="188">
        <v>31.391235631544426</v>
      </c>
      <c r="S27" s="188">
        <v>8.9599009984644482</v>
      </c>
      <c r="T27" s="188">
        <v>1.4326264030120726</v>
      </c>
      <c r="U27" s="188">
        <f t="shared" si="8"/>
        <v>63.640226933711745</v>
      </c>
      <c r="V27" s="188">
        <f t="shared" si="9"/>
        <v>678.02774248321407</v>
      </c>
    </row>
    <row r="28" spans="1:23">
      <c r="A28" s="187">
        <v>8</v>
      </c>
      <c r="B28" s="442" t="s">
        <v>350</v>
      </c>
      <c r="C28" s="188">
        <v>123.94545595515706</v>
      </c>
      <c r="D28" s="188">
        <v>1.4359779873290146</v>
      </c>
      <c r="E28" s="188">
        <v>8.9686932950248313</v>
      </c>
      <c r="F28" s="188">
        <v>47.237269617042102</v>
      </c>
      <c r="G28" s="188">
        <v>54.52382768912112</v>
      </c>
      <c r="H28" s="188">
        <v>8.3252200472532145</v>
      </c>
      <c r="I28" s="188">
        <v>0.90008456845658924</v>
      </c>
      <c r="J28" s="188">
        <v>14.907707645903836</v>
      </c>
      <c r="K28" s="188">
        <v>9.9173407353969321</v>
      </c>
      <c r="L28" s="188">
        <f t="shared" si="6"/>
        <v>270.16157754068468</v>
      </c>
      <c r="M28" s="188">
        <v>59.565188654117534</v>
      </c>
      <c r="N28" s="188">
        <v>14.93809742807875</v>
      </c>
      <c r="O28" s="188">
        <f t="shared" si="7"/>
        <v>74.503286082196283</v>
      </c>
      <c r="P28" s="188">
        <v>0</v>
      </c>
      <c r="Q28" s="188">
        <v>12.261243854983665</v>
      </c>
      <c r="R28" s="188">
        <v>17.610149415590197</v>
      </c>
      <c r="S28" s="188">
        <v>5.0264091921663496</v>
      </c>
      <c r="T28" s="188">
        <v>0.80368817939776327</v>
      </c>
      <c r="U28" s="188">
        <f t="shared" si="8"/>
        <v>35.701490642137969</v>
      </c>
      <c r="V28" s="188">
        <f t="shared" si="9"/>
        <v>380.36635426501891</v>
      </c>
    </row>
    <row r="29" spans="1:23">
      <c r="A29" s="769" t="s">
        <v>136</v>
      </c>
      <c r="B29" s="770"/>
      <c r="C29" s="189">
        <f t="shared" ref="C29:V29" si="10">SUM(C21:C28)</f>
        <v>2380.5757308471884</v>
      </c>
      <c r="D29" s="189">
        <f t="shared" si="10"/>
        <v>27.580312003556028</v>
      </c>
      <c r="E29" s="189">
        <f t="shared" si="10"/>
        <v>172.25846184528615</v>
      </c>
      <c r="F29" s="189">
        <f t="shared" si="10"/>
        <v>907.26922399236889</v>
      </c>
      <c r="G29" s="189">
        <f t="shared" si="10"/>
        <v>1047.2195204685524</v>
      </c>
      <c r="H29" s="189">
        <f t="shared" si="10"/>
        <v>159.89950293638717</v>
      </c>
      <c r="I29" s="189">
        <f t="shared" si="10"/>
        <v>17.287600121081063</v>
      </c>
      <c r="J29" s="189">
        <f t="shared" si="10"/>
        <v>286.32697141590637</v>
      </c>
      <c r="K29" s="189">
        <f t="shared" si="10"/>
        <v>190.4787915562614</v>
      </c>
      <c r="L29" s="189">
        <f>SUM(L21:L28)</f>
        <v>5188.8961151865878</v>
      </c>
      <c r="M29" s="189">
        <f t="shared" si="10"/>
        <v>1144.0471247661465</v>
      </c>
      <c r="N29" s="189">
        <f t="shared" si="10"/>
        <v>286.91065701659119</v>
      </c>
      <c r="O29" s="189">
        <f>SUM(O21:O28)</f>
        <v>1430.957781782738</v>
      </c>
      <c r="P29" s="189">
        <f t="shared" si="10"/>
        <v>0</v>
      </c>
      <c r="Q29" s="189">
        <f t="shared" si="10"/>
        <v>235.49729456587522</v>
      </c>
      <c r="R29" s="189">
        <f t="shared" si="10"/>
        <v>338.23179714239888</v>
      </c>
      <c r="S29" s="189">
        <f t="shared" si="10"/>
        <v>96.540430982057046</v>
      </c>
      <c r="T29" s="189">
        <f t="shared" si="10"/>
        <v>15.43614939570902</v>
      </c>
      <c r="U29" s="189">
        <f>SUM(U21:U28)</f>
        <v>685.70567208604007</v>
      </c>
      <c r="V29" s="189">
        <f t="shared" si="10"/>
        <v>7305.5595690553655</v>
      </c>
    </row>
    <row r="30" spans="1:23">
      <c r="A30" s="187">
        <v>1</v>
      </c>
      <c r="B30" s="442" t="s">
        <v>351</v>
      </c>
      <c r="C30" s="188">
        <v>1224.83231742053</v>
      </c>
      <c r="D30" s="188">
        <v>14.190372954224342</v>
      </c>
      <c r="E30" s="188">
        <v>88.628867497600012</v>
      </c>
      <c r="F30" s="188">
        <v>466.79996428907202</v>
      </c>
      <c r="G30" s="188">
        <v>538.80592643320074</v>
      </c>
      <c r="H30" s="188">
        <v>82.270047618383344</v>
      </c>
      <c r="I30" s="188">
        <v>8.8946598272711537</v>
      </c>
      <c r="J30" s="188">
        <v>147.31836647538202</v>
      </c>
      <c r="K30" s="188">
        <v>98.003426926599133</v>
      </c>
      <c r="L30" s="188">
        <f>C30+D30+E30+F30+G30+H30+I30+J30+K30</f>
        <v>2669.7439494422624</v>
      </c>
      <c r="M30" s="188">
        <v>588.62479059506222</v>
      </c>
      <c r="N30" s="188">
        <v>147.61867911726435</v>
      </c>
      <c r="O30" s="188">
        <f>M30+N30</f>
        <v>736.2434697123266</v>
      </c>
      <c r="P30" s="188">
        <v>0</v>
      </c>
      <c r="Q30" s="188">
        <v>121.16594036970028</v>
      </c>
      <c r="R30" s="188">
        <v>174.02396846741101</v>
      </c>
      <c r="S30" s="188">
        <v>49.671110342055314</v>
      </c>
      <c r="T30" s="188">
        <v>7.9420681272203693</v>
      </c>
      <c r="U30" s="188">
        <f>P30+Q30+R30+S30+T30</f>
        <v>352.80308730638694</v>
      </c>
      <c r="V30" s="188">
        <f>L30+O30+U30</f>
        <v>3758.7905064609758</v>
      </c>
    </row>
    <row r="31" spans="1:23">
      <c r="A31" s="769" t="s">
        <v>137</v>
      </c>
      <c r="B31" s="770"/>
      <c r="C31" s="189">
        <f t="shared" ref="C31:V31" si="11">SUM(C30)</f>
        <v>1224.83231742053</v>
      </c>
      <c r="D31" s="189">
        <f t="shared" si="11"/>
        <v>14.190372954224342</v>
      </c>
      <c r="E31" s="189">
        <f t="shared" si="11"/>
        <v>88.628867497600012</v>
      </c>
      <c r="F31" s="189">
        <f t="shared" si="11"/>
        <v>466.79996428907202</v>
      </c>
      <c r="G31" s="189">
        <f t="shared" si="11"/>
        <v>538.80592643320074</v>
      </c>
      <c r="H31" s="189">
        <f t="shared" si="11"/>
        <v>82.270047618383344</v>
      </c>
      <c r="I31" s="189">
        <f t="shared" si="11"/>
        <v>8.8946598272711537</v>
      </c>
      <c r="J31" s="189">
        <f t="shared" si="11"/>
        <v>147.31836647538202</v>
      </c>
      <c r="K31" s="189">
        <f t="shared" si="11"/>
        <v>98.003426926599133</v>
      </c>
      <c r="L31" s="189">
        <f>SUM(L30)</f>
        <v>2669.7439494422624</v>
      </c>
      <c r="M31" s="189">
        <f t="shared" si="11"/>
        <v>588.62479059506222</v>
      </c>
      <c r="N31" s="189">
        <f t="shared" si="11"/>
        <v>147.61867911726435</v>
      </c>
      <c r="O31" s="189">
        <f>SUM(O30)</f>
        <v>736.2434697123266</v>
      </c>
      <c r="P31" s="189">
        <f t="shared" si="11"/>
        <v>0</v>
      </c>
      <c r="Q31" s="189">
        <f t="shared" si="11"/>
        <v>121.16594036970028</v>
      </c>
      <c r="R31" s="189">
        <f t="shared" si="11"/>
        <v>174.02396846741101</v>
      </c>
      <c r="S31" s="189">
        <f t="shared" si="11"/>
        <v>49.671110342055314</v>
      </c>
      <c r="T31" s="189">
        <f t="shared" si="11"/>
        <v>7.9420681272203693</v>
      </c>
      <c r="U31" s="189">
        <f>SUM(U30)</f>
        <v>352.80308730638694</v>
      </c>
      <c r="V31" s="189">
        <f t="shared" si="11"/>
        <v>3758.7905064609758</v>
      </c>
    </row>
    <row r="32" spans="1:23">
      <c r="A32" s="187">
        <v>1</v>
      </c>
      <c r="B32" s="442" t="s">
        <v>28</v>
      </c>
      <c r="C32" s="188">
        <v>2110.5764590910144</v>
      </c>
      <c r="D32" s="188">
        <v>24.452218215454568</v>
      </c>
      <c r="E32" s="188">
        <v>152.72131431857662</v>
      </c>
      <c r="F32" s="188">
        <v>804.36889337463526</v>
      </c>
      <c r="G32" s="188">
        <v>928.44635806437418</v>
      </c>
      <c r="H32" s="188">
        <v>141.7640793127772</v>
      </c>
      <c r="I32" s="188">
        <v>15.326881382911484</v>
      </c>
      <c r="J32" s="188">
        <v>253.85244318952081</v>
      </c>
      <c r="K32" s="188">
        <v>168.87513730625182</v>
      </c>
      <c r="L32" s="188">
        <f>C32+D32+E32+F32+G32+H32+I32+J32+K32</f>
        <v>4600.3837842555167</v>
      </c>
      <c r="M32" s="188">
        <v>1014.2920043811812</v>
      </c>
      <c r="N32" s="188">
        <v>254.36992854919777</v>
      </c>
      <c r="O32" s="188">
        <f>M32+N32</f>
        <v>1268.661932930379</v>
      </c>
      <c r="P32" s="188">
        <v>0</v>
      </c>
      <c r="Q32" s="188">
        <v>208.78774812741452</v>
      </c>
      <c r="R32" s="188">
        <v>299.87034628415199</v>
      </c>
      <c r="S32" s="188">
        <v>85.591043519845812</v>
      </c>
      <c r="T32" s="188">
        <v>13.685417822016239</v>
      </c>
      <c r="U32" s="188">
        <f>P32+Q32+R32+S32+T32</f>
        <v>607.93455575342853</v>
      </c>
      <c r="V32" s="188">
        <f>L32+O32+U32</f>
        <v>6476.980272939325</v>
      </c>
    </row>
    <row r="33" spans="1:22">
      <c r="A33" s="768" t="s">
        <v>275</v>
      </c>
      <c r="B33" s="768"/>
      <c r="C33" s="189">
        <f t="shared" ref="C33:T33" si="12">SUM(C32)</f>
        <v>2110.5764590910144</v>
      </c>
      <c r="D33" s="189">
        <f t="shared" si="12"/>
        <v>24.452218215454568</v>
      </c>
      <c r="E33" s="189">
        <f t="shared" si="12"/>
        <v>152.72131431857662</v>
      </c>
      <c r="F33" s="189">
        <f t="shared" si="12"/>
        <v>804.36889337463526</v>
      </c>
      <c r="G33" s="189">
        <f t="shared" si="12"/>
        <v>928.44635806437418</v>
      </c>
      <c r="H33" s="189">
        <f t="shared" si="12"/>
        <v>141.7640793127772</v>
      </c>
      <c r="I33" s="189">
        <f t="shared" si="12"/>
        <v>15.326881382911484</v>
      </c>
      <c r="J33" s="189">
        <f t="shared" si="12"/>
        <v>253.85244318952081</v>
      </c>
      <c r="K33" s="189">
        <f t="shared" si="12"/>
        <v>168.87513730625182</v>
      </c>
      <c r="L33" s="189">
        <f>SUM(L32)</f>
        <v>4600.3837842555167</v>
      </c>
      <c r="M33" s="189">
        <f t="shared" si="12"/>
        <v>1014.2920043811812</v>
      </c>
      <c r="N33" s="189">
        <f t="shared" si="12"/>
        <v>254.36992854919777</v>
      </c>
      <c r="O33" s="189">
        <f>SUM(O32)</f>
        <v>1268.661932930379</v>
      </c>
      <c r="P33" s="189">
        <f t="shared" si="12"/>
        <v>0</v>
      </c>
      <c r="Q33" s="189">
        <f t="shared" si="12"/>
        <v>208.78774812741452</v>
      </c>
      <c r="R33" s="189">
        <f t="shared" si="12"/>
        <v>299.87034628415199</v>
      </c>
      <c r="S33" s="189">
        <f t="shared" si="12"/>
        <v>85.591043519845812</v>
      </c>
      <c r="T33" s="189">
        <f t="shared" si="12"/>
        <v>13.685417822016239</v>
      </c>
      <c r="U33" s="189">
        <f>SUM(U32)</f>
        <v>607.93455575342853</v>
      </c>
      <c r="V33" s="189">
        <f>SUM(V32)</f>
        <v>6476.980272939325</v>
      </c>
    </row>
    <row r="34" spans="1:22">
      <c r="A34" s="768" t="s">
        <v>119</v>
      </c>
      <c r="B34" s="768"/>
      <c r="C34" s="189">
        <f t="shared" ref="C34:V34" si="13">C20+C29+C31+C33</f>
        <v>20392.620000000006</v>
      </c>
      <c r="D34" s="189">
        <f t="shared" si="13"/>
        <v>236.26000000000005</v>
      </c>
      <c r="E34" s="189">
        <f t="shared" si="13"/>
        <v>1475.6100000000004</v>
      </c>
      <c r="F34" s="189">
        <f t="shared" si="13"/>
        <v>7771.9000000000024</v>
      </c>
      <c r="G34" s="189">
        <f t="shared" si="13"/>
        <v>8970.75</v>
      </c>
      <c r="H34" s="189">
        <f t="shared" si="13"/>
        <v>1369.7400000000007</v>
      </c>
      <c r="I34" s="189">
        <f t="shared" si="13"/>
        <v>148.09000000000003</v>
      </c>
      <c r="J34" s="189">
        <f t="shared" si="13"/>
        <v>2452.7500000000009</v>
      </c>
      <c r="K34" s="189">
        <f t="shared" si="13"/>
        <v>1631.6900000000003</v>
      </c>
      <c r="L34" s="189">
        <f>L20+L29+L31+L33</f>
        <v>44449.410000000018</v>
      </c>
      <c r="M34" s="189">
        <f t="shared" si="13"/>
        <v>9800.2000000000044</v>
      </c>
      <c r="N34" s="189">
        <f t="shared" si="13"/>
        <v>2457.7500000000009</v>
      </c>
      <c r="O34" s="189">
        <f>O20+O29+O31+O33</f>
        <v>12257.950000000006</v>
      </c>
      <c r="P34" s="189">
        <f t="shared" si="13"/>
        <v>0</v>
      </c>
      <c r="Q34" s="189">
        <f t="shared" si="13"/>
        <v>2017.3300000000004</v>
      </c>
      <c r="R34" s="189">
        <f t="shared" si="13"/>
        <v>2897.380000000001</v>
      </c>
      <c r="S34" s="189">
        <f t="shared" si="13"/>
        <v>826.99</v>
      </c>
      <c r="T34" s="189">
        <f t="shared" si="13"/>
        <v>132.23000000000002</v>
      </c>
      <c r="U34" s="189">
        <f>U20+U29+U31+U33</f>
        <v>5873.9300000000021</v>
      </c>
      <c r="V34" s="189">
        <f t="shared" si="13"/>
        <v>62581.290000000023</v>
      </c>
    </row>
  </sheetData>
  <mergeCells count="7">
    <mergeCell ref="A34:B34"/>
    <mergeCell ref="A1:V1"/>
    <mergeCell ref="A20:B20"/>
    <mergeCell ref="A29:B29"/>
    <mergeCell ref="A31:B31"/>
    <mergeCell ref="A33:B33"/>
    <mergeCell ref="A2:V2"/>
  </mergeCells>
  <printOptions gridLines="1"/>
  <pageMargins left="0.17" right="0.25" top="0.95" bottom="0.75" header="0.3" footer="0.3"/>
  <pageSetup scale="72" orientation="landscape" r:id="rId1"/>
  <ignoredErrors>
    <ignoredError sqref="L21:W34 L20:V20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dimension ref="A1:V37"/>
  <sheetViews>
    <sheetView topLeftCell="A3" zoomScale="83" zoomScaleNormal="83" workbookViewId="0">
      <selection sqref="A1:U35"/>
    </sheetView>
  </sheetViews>
  <sheetFormatPr defaultRowHeight="15"/>
  <cols>
    <col min="1" max="1" width="7.140625" style="18" customWidth="1"/>
    <col min="2" max="2" width="8" style="2" customWidth="1"/>
    <col min="3" max="3" width="11.5703125" customWidth="1"/>
    <col min="4" max="4" width="7.140625" customWidth="1"/>
    <col min="5" max="5" width="7.140625" bestFit="1" customWidth="1"/>
    <col min="6" max="6" width="8.42578125" customWidth="1"/>
    <col min="7" max="7" width="8" customWidth="1"/>
    <col min="8" max="8" width="8.5703125" customWidth="1"/>
    <col min="9" max="9" width="9.140625" bestFit="1" customWidth="1"/>
    <col min="10" max="10" width="8.85546875" bestFit="1" customWidth="1"/>
    <col min="11" max="11" width="10" customWidth="1"/>
    <col min="12" max="12" width="11.28515625" style="12" bestFit="1" customWidth="1"/>
    <col min="13" max="13" width="10.28515625" customWidth="1"/>
    <col min="14" max="14" width="11.28515625" bestFit="1" customWidth="1"/>
    <col min="15" max="15" width="11.28515625" style="12" bestFit="1" customWidth="1"/>
    <col min="16" max="16" width="7.42578125" customWidth="1"/>
    <col min="17" max="17" width="10.42578125" customWidth="1"/>
    <col min="18" max="18" width="10" bestFit="1" customWidth="1"/>
    <col min="19" max="19" width="8.28515625" customWidth="1"/>
    <col min="20" max="20" width="7.140625" bestFit="1" customWidth="1"/>
    <col min="21" max="21" width="10" style="12" bestFit="1" customWidth="1"/>
    <col min="22" max="22" width="7.28515625" customWidth="1"/>
  </cols>
  <sheetData>
    <row r="1" spans="1:22" s="65" customFormat="1" ht="19.5" customHeight="1">
      <c r="A1" s="775">
        <v>45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</row>
    <row r="2" spans="1:22" ht="19.5">
      <c r="A2" s="772" t="s">
        <v>494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4"/>
    </row>
    <row r="3" spans="1:22" ht="19.5">
      <c r="A3" s="772" t="s">
        <v>331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4"/>
    </row>
    <row r="4" spans="1:22" ht="45">
      <c r="A4" s="349" t="s">
        <v>58</v>
      </c>
      <c r="B4" s="348" t="s">
        <v>0</v>
      </c>
      <c r="C4" s="348" t="s">
        <v>462</v>
      </c>
      <c r="D4" s="348" t="s">
        <v>463</v>
      </c>
      <c r="E4" s="348" t="s">
        <v>332</v>
      </c>
      <c r="F4" s="348" t="s">
        <v>333</v>
      </c>
      <c r="G4" s="348" t="s">
        <v>334</v>
      </c>
      <c r="H4" s="348" t="s">
        <v>335</v>
      </c>
      <c r="I4" s="348" t="s">
        <v>336</v>
      </c>
      <c r="J4" s="348" t="s">
        <v>337</v>
      </c>
      <c r="K4" s="348" t="s">
        <v>338</v>
      </c>
      <c r="L4" s="348" t="s">
        <v>339</v>
      </c>
      <c r="M4" s="348" t="s">
        <v>340</v>
      </c>
      <c r="N4" s="348" t="s">
        <v>341</v>
      </c>
      <c r="O4" s="348" t="s">
        <v>342</v>
      </c>
      <c r="P4" s="348" t="s">
        <v>343</v>
      </c>
      <c r="Q4" s="348" t="s">
        <v>344</v>
      </c>
      <c r="R4" s="348" t="s">
        <v>345</v>
      </c>
      <c r="S4" s="348" t="s">
        <v>346</v>
      </c>
      <c r="T4" s="348" t="s">
        <v>347</v>
      </c>
      <c r="U4" s="348" t="s">
        <v>348</v>
      </c>
      <c r="V4" s="23"/>
    </row>
    <row r="5" spans="1:22">
      <c r="A5" s="90">
        <v>1</v>
      </c>
      <c r="B5" s="474" t="s">
        <v>4</v>
      </c>
      <c r="C5" s="312">
        <v>0</v>
      </c>
      <c r="D5" s="312">
        <v>0</v>
      </c>
      <c r="E5" s="312">
        <v>0</v>
      </c>
      <c r="F5" s="312">
        <v>0</v>
      </c>
      <c r="G5" s="312">
        <v>0</v>
      </c>
      <c r="H5" s="312">
        <v>0</v>
      </c>
      <c r="I5" s="312">
        <v>0</v>
      </c>
      <c r="J5" s="312">
        <v>0</v>
      </c>
      <c r="K5" s="312">
        <v>0</v>
      </c>
      <c r="L5" s="184">
        <f t="shared" ref="L5:L30" si="0">C5+D5+E5+F5+G5+H5+I5+J5+K5</f>
        <v>0</v>
      </c>
      <c r="M5" s="312">
        <v>0</v>
      </c>
      <c r="N5" s="312">
        <v>658.5</v>
      </c>
      <c r="O5" s="184">
        <f t="shared" ref="O5:O35" si="1">M5+N5</f>
        <v>658.5</v>
      </c>
      <c r="P5" s="312">
        <v>0</v>
      </c>
      <c r="Q5" s="312">
        <v>0</v>
      </c>
      <c r="R5" s="312">
        <v>30</v>
      </c>
      <c r="S5" s="312">
        <v>0</v>
      </c>
      <c r="T5" s="312">
        <v>0</v>
      </c>
      <c r="U5" s="184">
        <f t="shared" ref="U5:U35" si="2">P5+Q5+R5+S5+T5</f>
        <v>30</v>
      </c>
      <c r="V5" s="103"/>
    </row>
    <row r="6" spans="1:22">
      <c r="A6" s="90">
        <v>2</v>
      </c>
      <c r="B6" s="474" t="s">
        <v>5</v>
      </c>
      <c r="C6" s="312">
        <v>0</v>
      </c>
      <c r="D6" s="312">
        <v>0</v>
      </c>
      <c r="E6" s="312">
        <v>0</v>
      </c>
      <c r="F6" s="312">
        <v>0</v>
      </c>
      <c r="G6" s="312">
        <v>0</v>
      </c>
      <c r="H6" s="312">
        <v>0</v>
      </c>
      <c r="I6" s="312">
        <v>0</v>
      </c>
      <c r="J6" s="312">
        <v>42.25</v>
      </c>
      <c r="K6" s="312">
        <v>0</v>
      </c>
      <c r="L6" s="184">
        <f t="shared" si="0"/>
        <v>42.25</v>
      </c>
      <c r="M6" s="312">
        <v>399</v>
      </c>
      <c r="N6" s="312">
        <v>522</v>
      </c>
      <c r="O6" s="184">
        <f t="shared" si="1"/>
        <v>921</v>
      </c>
      <c r="P6" s="312">
        <v>0</v>
      </c>
      <c r="Q6" s="312">
        <v>6.25</v>
      </c>
      <c r="R6" s="312">
        <v>369.25</v>
      </c>
      <c r="S6" s="312">
        <v>0</v>
      </c>
      <c r="T6" s="312">
        <v>0</v>
      </c>
      <c r="U6" s="184">
        <f t="shared" si="2"/>
        <v>375.5</v>
      </c>
      <c r="V6" s="103"/>
    </row>
    <row r="7" spans="1:22">
      <c r="A7" s="90">
        <v>3</v>
      </c>
      <c r="B7" s="474" t="s">
        <v>6</v>
      </c>
      <c r="C7" s="312">
        <v>0</v>
      </c>
      <c r="D7" s="312">
        <v>0</v>
      </c>
      <c r="E7" s="312">
        <v>0</v>
      </c>
      <c r="F7" s="312">
        <v>0</v>
      </c>
      <c r="G7" s="312">
        <v>0</v>
      </c>
      <c r="H7" s="312">
        <v>0</v>
      </c>
      <c r="I7" s="312">
        <v>0</v>
      </c>
      <c r="J7" s="312">
        <v>0</v>
      </c>
      <c r="K7" s="312">
        <v>0</v>
      </c>
      <c r="L7" s="184">
        <v>0</v>
      </c>
      <c r="M7" s="312">
        <v>0</v>
      </c>
      <c r="N7" s="312">
        <v>0</v>
      </c>
      <c r="O7" s="184">
        <v>0</v>
      </c>
      <c r="P7" s="312">
        <v>0</v>
      </c>
      <c r="Q7" s="312">
        <v>0</v>
      </c>
      <c r="R7" s="312">
        <v>0</v>
      </c>
      <c r="S7" s="312">
        <v>0</v>
      </c>
      <c r="T7" s="312">
        <v>0</v>
      </c>
      <c r="U7" s="184">
        <f t="shared" si="2"/>
        <v>0</v>
      </c>
      <c r="V7" s="103"/>
    </row>
    <row r="8" spans="1:22">
      <c r="A8" s="90">
        <v>4</v>
      </c>
      <c r="B8" s="474" t="s">
        <v>7</v>
      </c>
      <c r="C8" s="312">
        <v>0</v>
      </c>
      <c r="D8" s="312">
        <v>0</v>
      </c>
      <c r="E8" s="312">
        <v>0</v>
      </c>
      <c r="F8" s="312">
        <v>0</v>
      </c>
      <c r="G8" s="312">
        <v>0</v>
      </c>
      <c r="H8" s="312">
        <v>0</v>
      </c>
      <c r="I8" s="312">
        <v>0</v>
      </c>
      <c r="J8" s="312">
        <v>0</v>
      </c>
      <c r="K8" s="312">
        <v>0</v>
      </c>
      <c r="L8" s="184">
        <f t="shared" si="0"/>
        <v>0</v>
      </c>
      <c r="M8" s="312">
        <v>24.97</v>
      </c>
      <c r="N8" s="312">
        <v>7</v>
      </c>
      <c r="O8" s="184">
        <f t="shared" si="1"/>
        <v>31.97</v>
      </c>
      <c r="P8" s="312">
        <v>0</v>
      </c>
      <c r="Q8" s="312">
        <v>0</v>
      </c>
      <c r="R8" s="312">
        <v>150</v>
      </c>
      <c r="S8" s="312">
        <v>0</v>
      </c>
      <c r="T8" s="312">
        <v>0</v>
      </c>
      <c r="U8" s="184">
        <f t="shared" si="2"/>
        <v>150</v>
      </c>
      <c r="V8" s="103"/>
    </row>
    <row r="9" spans="1:22">
      <c r="A9" s="90">
        <v>5</v>
      </c>
      <c r="B9" s="474" t="s">
        <v>8</v>
      </c>
      <c r="C9" s="312">
        <v>408.8</v>
      </c>
      <c r="D9" s="312">
        <v>0</v>
      </c>
      <c r="E9" s="312">
        <v>0</v>
      </c>
      <c r="F9" s="312">
        <v>0</v>
      </c>
      <c r="G9" s="312">
        <v>0</v>
      </c>
      <c r="H9" s="312">
        <v>0</v>
      </c>
      <c r="I9" s="312">
        <v>0</v>
      </c>
      <c r="J9" s="312">
        <v>0</v>
      </c>
      <c r="K9" s="312">
        <v>5.0999999999999996</v>
      </c>
      <c r="L9" s="184">
        <f t="shared" si="0"/>
        <v>413.90000000000003</v>
      </c>
      <c r="M9" s="312">
        <v>895.35</v>
      </c>
      <c r="N9" s="312">
        <v>344.5</v>
      </c>
      <c r="O9" s="184">
        <f t="shared" si="1"/>
        <v>1239.8499999999999</v>
      </c>
      <c r="P9" s="312">
        <v>0</v>
      </c>
      <c r="Q9" s="312">
        <v>40.380000000000003</v>
      </c>
      <c r="R9" s="312">
        <v>44</v>
      </c>
      <c r="S9" s="312">
        <v>0</v>
      </c>
      <c r="T9" s="312">
        <v>0</v>
      </c>
      <c r="U9" s="184">
        <f t="shared" si="2"/>
        <v>84.38</v>
      </c>
      <c r="V9" s="103"/>
    </row>
    <row r="10" spans="1:22">
      <c r="A10" s="90">
        <v>6</v>
      </c>
      <c r="B10" s="474" t="s">
        <v>9</v>
      </c>
      <c r="C10" s="312">
        <v>484.78</v>
      </c>
      <c r="D10" s="312">
        <v>0</v>
      </c>
      <c r="E10" s="312">
        <v>0</v>
      </c>
      <c r="F10" s="312">
        <v>0</v>
      </c>
      <c r="G10" s="312">
        <v>0</v>
      </c>
      <c r="H10" s="312">
        <v>0</v>
      </c>
      <c r="I10" s="312">
        <v>0</v>
      </c>
      <c r="J10" s="312">
        <v>0</v>
      </c>
      <c r="K10" s="312">
        <v>65.53</v>
      </c>
      <c r="L10" s="184">
        <f t="shared" si="0"/>
        <v>550.30999999999995</v>
      </c>
      <c r="M10" s="312">
        <v>690.32</v>
      </c>
      <c r="N10" s="312">
        <v>364.09</v>
      </c>
      <c r="O10" s="184">
        <f t="shared" si="1"/>
        <v>1054.4100000000001</v>
      </c>
      <c r="P10" s="312">
        <v>0</v>
      </c>
      <c r="Q10" s="312">
        <v>0</v>
      </c>
      <c r="R10" s="312">
        <v>80</v>
      </c>
      <c r="S10" s="312">
        <v>0</v>
      </c>
      <c r="T10" s="312">
        <v>0</v>
      </c>
      <c r="U10" s="184">
        <f t="shared" si="2"/>
        <v>80</v>
      </c>
      <c r="V10" s="103"/>
    </row>
    <row r="11" spans="1:22" s="12" customFormat="1">
      <c r="A11" s="90">
        <v>7</v>
      </c>
      <c r="B11" s="474" t="s">
        <v>11</v>
      </c>
      <c r="C11" s="312">
        <v>0</v>
      </c>
      <c r="D11" s="312">
        <v>0</v>
      </c>
      <c r="E11" s="312">
        <v>0</v>
      </c>
      <c r="F11" s="312">
        <v>0</v>
      </c>
      <c r="G11" s="312">
        <v>0</v>
      </c>
      <c r="H11" s="312">
        <v>0</v>
      </c>
      <c r="I11" s="312">
        <v>0</v>
      </c>
      <c r="J11" s="312">
        <v>0</v>
      </c>
      <c r="K11" s="312">
        <v>54.13</v>
      </c>
      <c r="L11" s="184">
        <f t="shared" si="0"/>
        <v>54.13</v>
      </c>
      <c r="M11" s="312">
        <v>1390</v>
      </c>
      <c r="N11" s="312">
        <v>0</v>
      </c>
      <c r="O11" s="184">
        <f t="shared" si="1"/>
        <v>1390</v>
      </c>
      <c r="P11" s="312">
        <v>0</v>
      </c>
      <c r="Q11" s="312">
        <v>5.6</v>
      </c>
      <c r="R11" s="312">
        <v>1412</v>
      </c>
      <c r="S11" s="312">
        <v>0</v>
      </c>
      <c r="T11" s="312">
        <v>0</v>
      </c>
      <c r="U11" s="184">
        <f t="shared" si="2"/>
        <v>1417.6</v>
      </c>
    </row>
    <row r="12" spans="1:22">
      <c r="A12" s="90">
        <v>8</v>
      </c>
      <c r="B12" s="474" t="s">
        <v>12</v>
      </c>
      <c r="C12" s="312">
        <v>2.1800000000000002</v>
      </c>
      <c r="D12" s="312">
        <v>0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12">
        <v>0</v>
      </c>
      <c r="K12" s="312">
        <v>0</v>
      </c>
      <c r="L12" s="184">
        <f t="shared" si="0"/>
        <v>2.1800000000000002</v>
      </c>
      <c r="M12" s="312">
        <v>39.299999999999997</v>
      </c>
      <c r="N12" s="312">
        <v>10</v>
      </c>
      <c r="O12" s="184">
        <f t="shared" si="1"/>
        <v>49.3</v>
      </c>
      <c r="P12" s="312">
        <v>0</v>
      </c>
      <c r="Q12" s="312">
        <v>0</v>
      </c>
      <c r="R12" s="312">
        <v>0</v>
      </c>
      <c r="S12" s="312">
        <v>0</v>
      </c>
      <c r="T12" s="312">
        <v>0</v>
      </c>
      <c r="U12" s="184">
        <f t="shared" si="2"/>
        <v>0</v>
      </c>
      <c r="V12" s="103"/>
    </row>
    <row r="13" spans="1:22">
      <c r="A13" s="90">
        <v>9</v>
      </c>
      <c r="B13" s="474" t="s">
        <v>13</v>
      </c>
      <c r="C13" s="312">
        <v>0</v>
      </c>
      <c r="D13" s="312">
        <v>0</v>
      </c>
      <c r="E13" s="312">
        <v>0</v>
      </c>
      <c r="F13" s="312">
        <v>0</v>
      </c>
      <c r="G13" s="312">
        <v>2</v>
      </c>
      <c r="H13" s="312">
        <v>0</v>
      </c>
      <c r="I13" s="312">
        <v>0</v>
      </c>
      <c r="J13" s="312">
        <v>0</v>
      </c>
      <c r="K13" s="312">
        <v>0</v>
      </c>
      <c r="L13" s="184">
        <f t="shared" si="0"/>
        <v>2</v>
      </c>
      <c r="M13" s="312">
        <v>1</v>
      </c>
      <c r="N13" s="312">
        <v>7</v>
      </c>
      <c r="O13" s="184">
        <f t="shared" si="1"/>
        <v>8</v>
      </c>
      <c r="P13" s="312">
        <v>0</v>
      </c>
      <c r="Q13" s="312">
        <v>0</v>
      </c>
      <c r="R13" s="312">
        <v>22</v>
      </c>
      <c r="S13" s="312">
        <v>0</v>
      </c>
      <c r="T13" s="312">
        <v>0</v>
      </c>
      <c r="U13" s="184">
        <f t="shared" si="2"/>
        <v>22</v>
      </c>
      <c r="V13" s="103"/>
    </row>
    <row r="14" spans="1:22">
      <c r="A14" s="90">
        <v>10</v>
      </c>
      <c r="B14" s="474" t="s">
        <v>14</v>
      </c>
      <c r="C14" s="312">
        <v>7</v>
      </c>
      <c r="D14" s="312">
        <v>0</v>
      </c>
      <c r="E14" s="312">
        <v>0</v>
      </c>
      <c r="F14" s="312">
        <v>0</v>
      </c>
      <c r="G14" s="312">
        <v>0</v>
      </c>
      <c r="H14" s="312">
        <v>0</v>
      </c>
      <c r="I14" s="312">
        <v>0</v>
      </c>
      <c r="J14" s="312">
        <v>0</v>
      </c>
      <c r="K14" s="312">
        <v>0</v>
      </c>
      <c r="L14" s="184">
        <f t="shared" si="0"/>
        <v>7</v>
      </c>
      <c r="M14" s="312">
        <v>3</v>
      </c>
      <c r="N14" s="312">
        <v>3</v>
      </c>
      <c r="O14" s="184">
        <f t="shared" si="1"/>
        <v>6</v>
      </c>
      <c r="P14" s="312">
        <v>0</v>
      </c>
      <c r="Q14" s="312">
        <v>0</v>
      </c>
      <c r="R14" s="312">
        <v>0</v>
      </c>
      <c r="S14" s="312">
        <v>0</v>
      </c>
      <c r="T14" s="312">
        <v>0</v>
      </c>
      <c r="U14" s="184">
        <f t="shared" si="2"/>
        <v>0</v>
      </c>
      <c r="V14" s="103"/>
    </row>
    <row r="15" spans="1:22">
      <c r="A15" s="90">
        <v>11</v>
      </c>
      <c r="B15" s="474" t="s">
        <v>15</v>
      </c>
      <c r="C15" s="312">
        <v>0</v>
      </c>
      <c r="D15" s="312">
        <v>0</v>
      </c>
      <c r="E15" s="312">
        <v>0</v>
      </c>
      <c r="F15" s="312">
        <v>0</v>
      </c>
      <c r="G15" s="312">
        <v>0</v>
      </c>
      <c r="H15" s="312">
        <v>0</v>
      </c>
      <c r="I15" s="312">
        <v>0</v>
      </c>
      <c r="J15" s="312">
        <v>0</v>
      </c>
      <c r="K15" s="312">
        <v>0</v>
      </c>
      <c r="L15" s="184">
        <f t="shared" si="0"/>
        <v>0</v>
      </c>
      <c r="M15" s="312">
        <v>72.92</v>
      </c>
      <c r="N15" s="312">
        <v>33.549999999999997</v>
      </c>
      <c r="O15" s="184">
        <f t="shared" si="1"/>
        <v>106.47</v>
      </c>
      <c r="P15" s="312">
        <v>0</v>
      </c>
      <c r="Q15" s="312">
        <v>0</v>
      </c>
      <c r="R15" s="312">
        <v>0</v>
      </c>
      <c r="S15" s="312">
        <v>0</v>
      </c>
      <c r="T15" s="312">
        <v>0</v>
      </c>
      <c r="U15" s="184">
        <f t="shared" si="2"/>
        <v>0</v>
      </c>
      <c r="V15" s="103"/>
    </row>
    <row r="16" spans="1:22" s="12" customFormat="1">
      <c r="A16" s="90">
        <v>12</v>
      </c>
      <c r="B16" s="474" t="s">
        <v>16</v>
      </c>
      <c r="C16" s="312">
        <v>919.98</v>
      </c>
      <c r="D16" s="312">
        <v>0</v>
      </c>
      <c r="E16" s="312">
        <v>0</v>
      </c>
      <c r="F16" s="312">
        <v>0</v>
      </c>
      <c r="G16" s="312">
        <v>5.0199999999999996</v>
      </c>
      <c r="H16" s="312">
        <v>0</v>
      </c>
      <c r="I16" s="312">
        <v>18.170000000000002</v>
      </c>
      <c r="J16" s="312">
        <v>0</v>
      </c>
      <c r="K16" s="312">
        <v>0</v>
      </c>
      <c r="L16" s="184">
        <f t="shared" si="0"/>
        <v>943.17</v>
      </c>
      <c r="M16" s="312">
        <v>2803.33</v>
      </c>
      <c r="N16" s="312">
        <v>1355.24</v>
      </c>
      <c r="O16" s="184">
        <f t="shared" si="1"/>
        <v>4158.57</v>
      </c>
      <c r="P16" s="312">
        <v>0</v>
      </c>
      <c r="Q16" s="312">
        <v>128.47999999999999</v>
      </c>
      <c r="R16" s="312">
        <v>543.52</v>
      </c>
      <c r="S16" s="312">
        <v>0</v>
      </c>
      <c r="T16" s="312">
        <v>0</v>
      </c>
      <c r="U16" s="184">
        <f t="shared" si="2"/>
        <v>672</v>
      </c>
    </row>
    <row r="17" spans="1:22">
      <c r="A17" s="90">
        <v>13</v>
      </c>
      <c r="B17" s="474" t="s">
        <v>17</v>
      </c>
      <c r="C17" s="312">
        <v>0.55000000000000004</v>
      </c>
      <c r="D17" s="312">
        <v>0</v>
      </c>
      <c r="E17" s="312">
        <v>0</v>
      </c>
      <c r="F17" s="312">
        <v>0</v>
      </c>
      <c r="G17" s="312">
        <v>0</v>
      </c>
      <c r="H17" s="312">
        <v>0</v>
      </c>
      <c r="I17" s="312">
        <v>0</v>
      </c>
      <c r="J17" s="312">
        <v>0</v>
      </c>
      <c r="K17" s="312">
        <v>0</v>
      </c>
      <c r="L17" s="184">
        <f t="shared" si="0"/>
        <v>0.55000000000000004</v>
      </c>
      <c r="M17" s="312">
        <v>168.34</v>
      </c>
      <c r="N17" s="312">
        <v>406.15</v>
      </c>
      <c r="O17" s="184">
        <f t="shared" si="1"/>
        <v>574.49</v>
      </c>
      <c r="P17" s="312">
        <v>0</v>
      </c>
      <c r="Q17" s="312">
        <v>0</v>
      </c>
      <c r="R17" s="312">
        <v>0</v>
      </c>
      <c r="S17" s="312">
        <v>0</v>
      </c>
      <c r="T17" s="312">
        <v>0</v>
      </c>
      <c r="U17" s="184">
        <f t="shared" si="2"/>
        <v>0</v>
      </c>
      <c r="V17" s="103"/>
    </row>
    <row r="18" spans="1:22">
      <c r="A18" s="90">
        <v>14</v>
      </c>
      <c r="B18" s="474" t="s">
        <v>18</v>
      </c>
      <c r="C18" s="312">
        <v>5.7</v>
      </c>
      <c r="D18" s="312">
        <v>2.94</v>
      </c>
      <c r="E18" s="312">
        <v>11.29</v>
      </c>
      <c r="F18" s="312">
        <v>3.01</v>
      </c>
      <c r="G18" s="312">
        <v>15.54</v>
      </c>
      <c r="H18" s="312">
        <v>0</v>
      </c>
      <c r="I18" s="312">
        <v>0</v>
      </c>
      <c r="J18" s="312">
        <v>7.41</v>
      </c>
      <c r="K18" s="312">
        <v>4.2300000000000004</v>
      </c>
      <c r="L18" s="184">
        <f t="shared" si="0"/>
        <v>50.120000000000005</v>
      </c>
      <c r="M18" s="312">
        <v>18.55</v>
      </c>
      <c r="N18" s="312">
        <v>13.95</v>
      </c>
      <c r="O18" s="184">
        <f t="shared" si="1"/>
        <v>32.5</v>
      </c>
      <c r="P18" s="312">
        <v>0</v>
      </c>
      <c r="Q18" s="312">
        <v>8.0500000000000007</v>
      </c>
      <c r="R18" s="312">
        <v>21.12</v>
      </c>
      <c r="S18" s="312">
        <v>0</v>
      </c>
      <c r="T18" s="312">
        <v>0</v>
      </c>
      <c r="U18" s="184">
        <f t="shared" si="2"/>
        <v>29.17</v>
      </c>
      <c r="V18" s="103"/>
    </row>
    <row r="19" spans="1:22">
      <c r="A19" s="90">
        <v>15</v>
      </c>
      <c r="B19" s="474" t="s">
        <v>19</v>
      </c>
      <c r="C19" s="312">
        <v>0</v>
      </c>
      <c r="D19" s="312">
        <v>0</v>
      </c>
      <c r="E19" s="312">
        <v>0</v>
      </c>
      <c r="F19" s="312">
        <v>0</v>
      </c>
      <c r="G19" s="312">
        <v>0</v>
      </c>
      <c r="H19" s="312">
        <v>0</v>
      </c>
      <c r="I19" s="312">
        <v>0</v>
      </c>
      <c r="J19" s="312">
        <v>0</v>
      </c>
      <c r="K19" s="312">
        <v>0</v>
      </c>
      <c r="L19" s="184">
        <f t="shared" si="0"/>
        <v>0</v>
      </c>
      <c r="M19" s="312">
        <v>0</v>
      </c>
      <c r="N19" s="312">
        <v>0</v>
      </c>
      <c r="O19" s="184">
        <v>0</v>
      </c>
      <c r="P19" s="312">
        <v>0</v>
      </c>
      <c r="Q19" s="312">
        <v>0</v>
      </c>
      <c r="R19" s="312">
        <v>0</v>
      </c>
      <c r="S19" s="312">
        <v>0</v>
      </c>
      <c r="T19" s="312">
        <v>0</v>
      </c>
      <c r="U19" s="184">
        <v>0</v>
      </c>
      <c r="V19" s="103"/>
    </row>
    <row r="20" spans="1:22">
      <c r="A20" s="90">
        <v>16</v>
      </c>
      <c r="B20" s="474" t="s">
        <v>20</v>
      </c>
      <c r="C20" s="312">
        <v>0</v>
      </c>
      <c r="D20" s="312">
        <v>0</v>
      </c>
      <c r="E20" s="312">
        <v>0</v>
      </c>
      <c r="F20" s="312">
        <v>0</v>
      </c>
      <c r="G20" s="312">
        <v>0</v>
      </c>
      <c r="H20" s="312">
        <v>0</v>
      </c>
      <c r="I20" s="312">
        <v>0</v>
      </c>
      <c r="J20" s="312">
        <v>0</v>
      </c>
      <c r="K20" s="312">
        <v>19.12</v>
      </c>
      <c r="L20" s="184">
        <f t="shared" si="0"/>
        <v>19.12</v>
      </c>
      <c r="M20" s="312">
        <v>48.65</v>
      </c>
      <c r="N20" s="312">
        <v>11.71</v>
      </c>
      <c r="O20" s="184">
        <f t="shared" si="1"/>
        <v>60.36</v>
      </c>
      <c r="P20" s="312">
        <v>0</v>
      </c>
      <c r="Q20" s="312">
        <v>0</v>
      </c>
      <c r="R20" s="312">
        <v>0</v>
      </c>
      <c r="S20" s="312">
        <v>0</v>
      </c>
      <c r="T20" s="312">
        <v>0</v>
      </c>
      <c r="U20" s="184">
        <f t="shared" si="2"/>
        <v>0</v>
      </c>
      <c r="V20" s="103"/>
    </row>
    <row r="21" spans="1:22" ht="16.5" customHeight="1">
      <c r="A21" s="275" t="s">
        <v>315</v>
      </c>
      <c r="B21" s="475" t="s">
        <v>57</v>
      </c>
      <c r="C21" s="184">
        <f t="shared" ref="C21:K21" si="3">SUM(C5:C20)</f>
        <v>1828.9899999999998</v>
      </c>
      <c r="D21" s="184">
        <f t="shared" si="3"/>
        <v>2.94</v>
      </c>
      <c r="E21" s="184">
        <f t="shared" si="3"/>
        <v>11.29</v>
      </c>
      <c r="F21" s="184">
        <f t="shared" si="3"/>
        <v>3.01</v>
      </c>
      <c r="G21" s="184">
        <f t="shared" si="3"/>
        <v>22.56</v>
      </c>
      <c r="H21" s="184">
        <f t="shared" si="3"/>
        <v>0</v>
      </c>
      <c r="I21" s="184">
        <f t="shared" si="3"/>
        <v>18.170000000000002</v>
      </c>
      <c r="J21" s="184">
        <f t="shared" si="3"/>
        <v>49.66</v>
      </c>
      <c r="K21" s="184">
        <f t="shared" si="3"/>
        <v>148.10999999999999</v>
      </c>
      <c r="L21" s="184">
        <f t="shared" si="0"/>
        <v>2084.73</v>
      </c>
      <c r="M21" s="184">
        <f>SUM(M5:M20)</f>
        <v>6554.7300000000005</v>
      </c>
      <c r="N21" s="184">
        <f>SUM(N5:N20)</f>
        <v>3736.69</v>
      </c>
      <c r="O21" s="184">
        <f t="shared" si="1"/>
        <v>10291.42</v>
      </c>
      <c r="P21" s="184">
        <f>SUM(P5:P20)</f>
        <v>0</v>
      </c>
      <c r="Q21" s="184">
        <f>SUM(Q5:Q20)</f>
        <v>188.76</v>
      </c>
      <c r="R21" s="184">
        <f>SUM(R5:R20)</f>
        <v>2671.89</v>
      </c>
      <c r="S21" s="184">
        <f>SUM(S5:S20)</f>
        <v>0</v>
      </c>
      <c r="T21" s="184">
        <f>SUM(T5:T20)</f>
        <v>0</v>
      </c>
      <c r="U21" s="184">
        <f t="shared" si="2"/>
        <v>2860.6499999999996</v>
      </c>
      <c r="V21" s="103"/>
    </row>
    <row r="22" spans="1:22">
      <c r="A22" s="90">
        <v>1</v>
      </c>
      <c r="B22" s="474" t="s">
        <v>24</v>
      </c>
      <c r="C22" s="312">
        <v>0</v>
      </c>
      <c r="D22" s="312">
        <v>0</v>
      </c>
      <c r="E22" s="312">
        <v>0</v>
      </c>
      <c r="F22" s="312">
        <v>0</v>
      </c>
      <c r="G22" s="312">
        <v>0</v>
      </c>
      <c r="H22" s="312">
        <v>0</v>
      </c>
      <c r="I22" s="312">
        <v>0</v>
      </c>
      <c r="J22" s="312">
        <v>0</v>
      </c>
      <c r="K22" s="312">
        <v>0</v>
      </c>
      <c r="L22" s="184">
        <f t="shared" si="0"/>
        <v>0</v>
      </c>
      <c r="M22" s="312">
        <v>0</v>
      </c>
      <c r="N22" s="312">
        <v>0</v>
      </c>
      <c r="O22" s="184">
        <f t="shared" si="1"/>
        <v>0</v>
      </c>
      <c r="P22" s="312">
        <v>0</v>
      </c>
      <c r="Q22" s="312">
        <v>0</v>
      </c>
      <c r="R22" s="312">
        <v>0</v>
      </c>
      <c r="S22" s="312">
        <v>0</v>
      </c>
      <c r="T22" s="312">
        <v>0</v>
      </c>
      <c r="U22" s="184">
        <f t="shared" si="2"/>
        <v>0</v>
      </c>
      <c r="V22" s="103"/>
    </row>
    <row r="23" spans="1:22">
      <c r="A23" s="90">
        <v>2</v>
      </c>
      <c r="B23" s="474" t="s">
        <v>490</v>
      </c>
      <c r="C23" s="312">
        <v>0</v>
      </c>
      <c r="D23" s="312">
        <v>0</v>
      </c>
      <c r="E23" s="312">
        <v>0</v>
      </c>
      <c r="F23" s="312">
        <v>0</v>
      </c>
      <c r="G23" s="312">
        <v>0</v>
      </c>
      <c r="H23" s="312">
        <v>0</v>
      </c>
      <c r="I23" s="312">
        <v>0</v>
      </c>
      <c r="J23" s="312">
        <v>0</v>
      </c>
      <c r="K23" s="312">
        <v>0</v>
      </c>
      <c r="L23" s="184">
        <f t="shared" si="0"/>
        <v>0</v>
      </c>
      <c r="M23" s="312">
        <v>0</v>
      </c>
      <c r="N23" s="312">
        <v>0</v>
      </c>
      <c r="O23" s="184">
        <f t="shared" si="1"/>
        <v>0</v>
      </c>
      <c r="P23" s="312">
        <v>0</v>
      </c>
      <c r="Q23" s="312">
        <v>0</v>
      </c>
      <c r="R23" s="312">
        <v>0</v>
      </c>
      <c r="S23" s="312">
        <v>0</v>
      </c>
      <c r="T23" s="312">
        <v>0</v>
      </c>
      <c r="U23" s="184">
        <f t="shared" si="2"/>
        <v>0</v>
      </c>
      <c r="V23" s="103"/>
    </row>
    <row r="24" spans="1:22">
      <c r="A24" s="90">
        <v>3</v>
      </c>
      <c r="B24" s="474" t="s">
        <v>21</v>
      </c>
      <c r="C24" s="312">
        <v>0</v>
      </c>
      <c r="D24" s="312">
        <v>0</v>
      </c>
      <c r="E24" s="312">
        <v>0</v>
      </c>
      <c r="F24" s="312">
        <v>0</v>
      </c>
      <c r="G24" s="312">
        <v>0</v>
      </c>
      <c r="H24" s="312">
        <v>0</v>
      </c>
      <c r="I24" s="312">
        <v>0</v>
      </c>
      <c r="J24" s="312">
        <v>0</v>
      </c>
      <c r="K24" s="312">
        <v>0</v>
      </c>
      <c r="L24" s="184">
        <f t="shared" si="0"/>
        <v>0</v>
      </c>
      <c r="M24" s="312">
        <v>258.11</v>
      </c>
      <c r="N24" s="312">
        <v>0</v>
      </c>
      <c r="O24" s="184">
        <f t="shared" si="1"/>
        <v>258.11</v>
      </c>
      <c r="P24" s="312">
        <v>0</v>
      </c>
      <c r="Q24" s="312">
        <v>0</v>
      </c>
      <c r="R24" s="312">
        <v>0</v>
      </c>
      <c r="S24" s="312">
        <v>0</v>
      </c>
      <c r="T24" s="312">
        <v>0</v>
      </c>
      <c r="U24" s="184">
        <f t="shared" si="2"/>
        <v>0</v>
      </c>
      <c r="V24" s="103"/>
    </row>
    <row r="25" spans="1:22">
      <c r="A25" s="90">
        <v>4</v>
      </c>
      <c r="B25" s="474" t="s">
        <v>22</v>
      </c>
      <c r="C25" s="312">
        <v>0.17</v>
      </c>
      <c r="D25" s="312">
        <v>0</v>
      </c>
      <c r="E25" s="312">
        <v>0</v>
      </c>
      <c r="F25" s="312">
        <v>0</v>
      </c>
      <c r="G25" s="312">
        <v>0</v>
      </c>
      <c r="H25" s="312">
        <v>0</v>
      </c>
      <c r="I25" s="312">
        <v>0</v>
      </c>
      <c r="J25" s="312">
        <v>0</v>
      </c>
      <c r="K25" s="312">
        <v>0</v>
      </c>
      <c r="L25" s="184">
        <f t="shared" si="0"/>
        <v>0.17</v>
      </c>
      <c r="M25" s="312">
        <v>57.34</v>
      </c>
      <c r="N25" s="312">
        <v>0</v>
      </c>
      <c r="O25" s="184">
        <f t="shared" si="1"/>
        <v>57.34</v>
      </c>
      <c r="P25" s="312">
        <v>0</v>
      </c>
      <c r="Q25" s="312">
        <v>0</v>
      </c>
      <c r="R25" s="312">
        <v>0</v>
      </c>
      <c r="S25" s="312">
        <v>0</v>
      </c>
      <c r="T25" s="312">
        <v>0</v>
      </c>
      <c r="U25" s="184">
        <f t="shared" si="2"/>
        <v>0</v>
      </c>
      <c r="V25" s="103"/>
    </row>
    <row r="26" spans="1:22">
      <c r="A26" s="90">
        <v>5</v>
      </c>
      <c r="B26" s="474" t="s">
        <v>10</v>
      </c>
      <c r="C26" s="312">
        <v>44.27</v>
      </c>
      <c r="D26" s="312">
        <v>0</v>
      </c>
      <c r="E26" s="312">
        <v>0</v>
      </c>
      <c r="F26" s="312">
        <v>0</v>
      </c>
      <c r="G26" s="312">
        <v>0</v>
      </c>
      <c r="H26" s="312">
        <v>0</v>
      </c>
      <c r="I26" s="312">
        <v>0</v>
      </c>
      <c r="J26" s="312">
        <v>13</v>
      </c>
      <c r="K26" s="312">
        <v>0</v>
      </c>
      <c r="L26" s="184">
        <f t="shared" si="0"/>
        <v>57.27</v>
      </c>
      <c r="M26" s="312">
        <v>285.75</v>
      </c>
      <c r="N26" s="312">
        <v>35.5</v>
      </c>
      <c r="O26" s="184">
        <f t="shared" si="1"/>
        <v>321.25</v>
      </c>
      <c r="P26" s="312">
        <v>0</v>
      </c>
      <c r="Q26" s="312">
        <v>0</v>
      </c>
      <c r="R26" s="312">
        <v>135</v>
      </c>
      <c r="S26" s="312">
        <v>0</v>
      </c>
      <c r="T26" s="312">
        <v>0</v>
      </c>
      <c r="U26" s="184">
        <f t="shared" si="2"/>
        <v>135</v>
      </c>
      <c r="V26" s="103"/>
    </row>
    <row r="27" spans="1:22">
      <c r="A27" s="90">
        <v>6</v>
      </c>
      <c r="B27" s="474" t="s">
        <v>23</v>
      </c>
      <c r="C27" s="312">
        <v>0</v>
      </c>
      <c r="D27" s="312">
        <v>0</v>
      </c>
      <c r="E27" s="312">
        <v>0</v>
      </c>
      <c r="F27" s="312">
        <v>0</v>
      </c>
      <c r="G27" s="312">
        <v>0</v>
      </c>
      <c r="H27" s="312">
        <v>0</v>
      </c>
      <c r="I27" s="312">
        <v>0</v>
      </c>
      <c r="J27" s="312">
        <v>0</v>
      </c>
      <c r="K27" s="312">
        <v>0</v>
      </c>
      <c r="L27" s="184">
        <f t="shared" si="0"/>
        <v>0</v>
      </c>
      <c r="M27" s="312">
        <v>69</v>
      </c>
      <c r="N27" s="312">
        <v>896.83</v>
      </c>
      <c r="O27" s="184">
        <f t="shared" si="1"/>
        <v>965.83</v>
      </c>
      <c r="P27" s="312">
        <v>0</v>
      </c>
      <c r="Q27" s="312">
        <v>0</v>
      </c>
      <c r="R27" s="312">
        <v>0</v>
      </c>
      <c r="S27" s="312">
        <v>0</v>
      </c>
      <c r="T27" s="312">
        <v>0</v>
      </c>
      <c r="U27" s="184">
        <f t="shared" si="2"/>
        <v>0</v>
      </c>
      <c r="V27" s="103"/>
    </row>
    <row r="28" spans="1:22">
      <c r="A28" s="90">
        <v>7</v>
      </c>
      <c r="B28" s="474" t="s">
        <v>261</v>
      </c>
      <c r="C28" s="312">
        <v>22.75</v>
      </c>
      <c r="D28" s="312">
        <v>0</v>
      </c>
      <c r="E28" s="312">
        <v>0</v>
      </c>
      <c r="F28" s="312">
        <v>0</v>
      </c>
      <c r="G28" s="312">
        <v>209.05</v>
      </c>
      <c r="H28" s="312">
        <v>5.65</v>
      </c>
      <c r="I28" s="312">
        <v>0</v>
      </c>
      <c r="J28" s="312">
        <v>0</v>
      </c>
      <c r="K28" s="312">
        <v>0</v>
      </c>
      <c r="L28" s="184">
        <f t="shared" si="0"/>
        <v>237.45000000000002</v>
      </c>
      <c r="M28" s="312">
        <v>1162.22</v>
      </c>
      <c r="N28" s="312">
        <v>0</v>
      </c>
      <c r="O28" s="184">
        <f t="shared" si="1"/>
        <v>1162.22</v>
      </c>
      <c r="P28" s="312">
        <v>0</v>
      </c>
      <c r="Q28" s="312">
        <v>0</v>
      </c>
      <c r="R28" s="312">
        <v>0</v>
      </c>
      <c r="S28" s="312">
        <v>0</v>
      </c>
      <c r="T28" s="312">
        <v>0</v>
      </c>
      <c r="U28" s="184">
        <f t="shared" si="2"/>
        <v>0</v>
      </c>
      <c r="V28" s="103"/>
    </row>
    <row r="29" spans="1:22">
      <c r="A29" s="90">
        <v>8</v>
      </c>
      <c r="B29" s="474" t="s">
        <v>25</v>
      </c>
      <c r="C29" s="312">
        <v>0</v>
      </c>
      <c r="D29" s="312">
        <v>0</v>
      </c>
      <c r="E29" s="312">
        <v>0</v>
      </c>
      <c r="F29" s="312">
        <v>0</v>
      </c>
      <c r="G29" s="312">
        <v>0</v>
      </c>
      <c r="H29" s="312">
        <v>0</v>
      </c>
      <c r="I29" s="312">
        <v>0</v>
      </c>
      <c r="J29" s="312">
        <v>0</v>
      </c>
      <c r="K29" s="312">
        <v>0</v>
      </c>
      <c r="L29" s="184">
        <f t="shared" si="0"/>
        <v>0</v>
      </c>
      <c r="M29" s="312">
        <v>0</v>
      </c>
      <c r="N29" s="312">
        <v>0</v>
      </c>
      <c r="O29" s="184">
        <f t="shared" si="1"/>
        <v>0</v>
      </c>
      <c r="P29" s="312">
        <v>0</v>
      </c>
      <c r="Q29" s="312">
        <v>0</v>
      </c>
      <c r="R29" s="312">
        <v>0</v>
      </c>
      <c r="S29" s="312">
        <v>0</v>
      </c>
      <c r="T29" s="312">
        <v>0</v>
      </c>
      <c r="U29" s="184">
        <f t="shared" si="2"/>
        <v>0</v>
      </c>
      <c r="V29" s="103"/>
    </row>
    <row r="30" spans="1:22" ht="17.25" customHeight="1">
      <c r="A30" s="275" t="s">
        <v>316</v>
      </c>
      <c r="B30" s="475" t="s">
        <v>57</v>
      </c>
      <c r="C30" s="184">
        <f t="shared" ref="C30:K30" si="4">SUM(C22:C29)</f>
        <v>67.19</v>
      </c>
      <c r="D30" s="184">
        <f t="shared" si="4"/>
        <v>0</v>
      </c>
      <c r="E30" s="184">
        <f t="shared" si="4"/>
        <v>0</v>
      </c>
      <c r="F30" s="184">
        <f t="shared" si="4"/>
        <v>0</v>
      </c>
      <c r="G30" s="184">
        <f t="shared" si="4"/>
        <v>209.05</v>
      </c>
      <c r="H30" s="184">
        <f t="shared" si="4"/>
        <v>5.65</v>
      </c>
      <c r="I30" s="184">
        <f t="shared" si="4"/>
        <v>0</v>
      </c>
      <c r="J30" s="184">
        <f t="shared" si="4"/>
        <v>13</v>
      </c>
      <c r="K30" s="184">
        <f t="shared" si="4"/>
        <v>0</v>
      </c>
      <c r="L30" s="184">
        <f t="shared" si="0"/>
        <v>294.89</v>
      </c>
      <c r="M30" s="184">
        <f>SUM(M22:M29)</f>
        <v>1832.42</v>
      </c>
      <c r="N30" s="184">
        <f>SUM(N22:N29)</f>
        <v>932.33</v>
      </c>
      <c r="O30" s="184">
        <f t="shared" si="1"/>
        <v>2764.75</v>
      </c>
      <c r="P30" s="184">
        <f>SUM(P22:P29)</f>
        <v>0</v>
      </c>
      <c r="Q30" s="184">
        <f>SUM(Q22:Q29)</f>
        <v>0</v>
      </c>
      <c r="R30" s="184">
        <f>SUM(R22:R29)</f>
        <v>135</v>
      </c>
      <c r="S30" s="184">
        <f>SUM(S22:S29)</f>
        <v>0</v>
      </c>
      <c r="T30" s="184">
        <f>SUM(T22:T29)</f>
        <v>0</v>
      </c>
      <c r="U30" s="184">
        <f t="shared" si="2"/>
        <v>135</v>
      </c>
      <c r="V30" s="103"/>
    </row>
    <row r="31" spans="1:22">
      <c r="A31" s="90">
        <v>1</v>
      </c>
      <c r="B31" s="474" t="s">
        <v>27</v>
      </c>
      <c r="C31" s="312">
        <v>356.89</v>
      </c>
      <c r="D31" s="312">
        <v>0</v>
      </c>
      <c r="E31" s="312">
        <v>0</v>
      </c>
      <c r="F31" s="312">
        <v>0</v>
      </c>
      <c r="G31" s="312">
        <v>0</v>
      </c>
      <c r="H31" s="312">
        <v>0</v>
      </c>
      <c r="I31" s="312">
        <v>0</v>
      </c>
      <c r="J31" s="312">
        <v>0</v>
      </c>
      <c r="K31" s="312">
        <v>0</v>
      </c>
      <c r="L31" s="34">
        <v>356.89</v>
      </c>
      <c r="M31" s="312">
        <v>15.21</v>
      </c>
      <c r="N31" s="312">
        <v>0</v>
      </c>
      <c r="O31" s="184">
        <f t="shared" si="1"/>
        <v>15.21</v>
      </c>
      <c r="P31" s="312">
        <v>0</v>
      </c>
      <c r="Q31" s="312">
        <v>0</v>
      </c>
      <c r="R31" s="312">
        <v>0</v>
      </c>
      <c r="S31" s="312">
        <v>0</v>
      </c>
      <c r="T31" s="312">
        <v>0</v>
      </c>
      <c r="U31" s="184">
        <f t="shared" si="2"/>
        <v>0</v>
      </c>
      <c r="V31" s="103"/>
    </row>
    <row r="32" spans="1:22">
      <c r="A32" s="275" t="s">
        <v>162</v>
      </c>
      <c r="B32" s="475" t="s">
        <v>57</v>
      </c>
      <c r="C32" s="184">
        <f t="shared" ref="C32:K32" si="5">C31</f>
        <v>356.89</v>
      </c>
      <c r="D32" s="184">
        <f t="shared" si="5"/>
        <v>0</v>
      </c>
      <c r="E32" s="184">
        <f t="shared" si="5"/>
        <v>0</v>
      </c>
      <c r="F32" s="184">
        <f t="shared" si="5"/>
        <v>0</v>
      </c>
      <c r="G32" s="184">
        <f t="shared" si="5"/>
        <v>0</v>
      </c>
      <c r="H32" s="184">
        <f t="shared" si="5"/>
        <v>0</v>
      </c>
      <c r="I32" s="184">
        <f t="shared" si="5"/>
        <v>0</v>
      </c>
      <c r="J32" s="184">
        <f t="shared" si="5"/>
        <v>0</v>
      </c>
      <c r="K32" s="184">
        <f t="shared" si="5"/>
        <v>0</v>
      </c>
      <c r="L32" s="184">
        <f>C32+D32+E32+F32+G32+H32+I32+J32+K32</f>
        <v>356.89</v>
      </c>
      <c r="M32" s="184">
        <f>M31</f>
        <v>15.21</v>
      </c>
      <c r="N32" s="184">
        <f>N31</f>
        <v>0</v>
      </c>
      <c r="O32" s="184">
        <f t="shared" si="1"/>
        <v>15.21</v>
      </c>
      <c r="P32" s="184">
        <f>P31</f>
        <v>0</v>
      </c>
      <c r="Q32" s="184">
        <f>Q31</f>
        <v>0</v>
      </c>
      <c r="R32" s="184">
        <f>R31</f>
        <v>0</v>
      </c>
      <c r="S32" s="184">
        <f>S31</f>
        <v>0</v>
      </c>
      <c r="T32" s="184">
        <f>T31</f>
        <v>0</v>
      </c>
      <c r="U32" s="184">
        <f t="shared" si="2"/>
        <v>0</v>
      </c>
      <c r="V32" s="103"/>
    </row>
    <row r="33" spans="1:22" ht="15.75" customHeight="1">
      <c r="A33" s="90">
        <v>1</v>
      </c>
      <c r="B33" s="474" t="s">
        <v>28</v>
      </c>
      <c r="C33" s="312">
        <v>0</v>
      </c>
      <c r="D33" s="312">
        <v>0</v>
      </c>
      <c r="E33" s="312">
        <v>0</v>
      </c>
      <c r="F33" s="312">
        <v>0</v>
      </c>
      <c r="G33" s="312">
        <v>322.22000000000003</v>
      </c>
      <c r="H33" s="312">
        <v>0</v>
      </c>
      <c r="I33" s="312">
        <v>0</v>
      </c>
      <c r="J33" s="312">
        <v>0</v>
      </c>
      <c r="K33" s="312">
        <v>41.24</v>
      </c>
      <c r="L33" s="34">
        <v>363.46</v>
      </c>
      <c r="M33" s="312">
        <v>0</v>
      </c>
      <c r="N33" s="312">
        <v>0</v>
      </c>
      <c r="O33" s="184">
        <f t="shared" si="1"/>
        <v>0</v>
      </c>
      <c r="P33" s="312">
        <v>0</v>
      </c>
      <c r="Q33" s="312">
        <v>10</v>
      </c>
      <c r="R33" s="312">
        <v>277.5</v>
      </c>
      <c r="S33" s="312">
        <v>0</v>
      </c>
      <c r="T33" s="312">
        <v>0</v>
      </c>
      <c r="U33" s="184">
        <f t="shared" si="2"/>
        <v>287.5</v>
      </c>
      <c r="V33" s="103"/>
    </row>
    <row r="34" spans="1:22" s="4" customFormat="1" ht="18" customHeight="1">
      <c r="A34" s="776" t="s">
        <v>275</v>
      </c>
      <c r="B34" s="777"/>
      <c r="C34" s="184">
        <f t="shared" ref="C34:K34" si="6">C33</f>
        <v>0</v>
      </c>
      <c r="D34" s="184">
        <f t="shared" si="6"/>
        <v>0</v>
      </c>
      <c r="E34" s="184">
        <f t="shared" si="6"/>
        <v>0</v>
      </c>
      <c r="F34" s="184">
        <f t="shared" si="6"/>
        <v>0</v>
      </c>
      <c r="G34" s="184">
        <f t="shared" si="6"/>
        <v>322.22000000000003</v>
      </c>
      <c r="H34" s="184">
        <f t="shared" si="6"/>
        <v>0</v>
      </c>
      <c r="I34" s="184">
        <f t="shared" si="6"/>
        <v>0</v>
      </c>
      <c r="J34" s="184">
        <f t="shared" si="6"/>
        <v>0</v>
      </c>
      <c r="K34" s="184">
        <f t="shared" si="6"/>
        <v>41.24</v>
      </c>
      <c r="L34" s="184">
        <f>C34+D34+E34+F34+G34+H34+I34+J34+K34</f>
        <v>363.46000000000004</v>
      </c>
      <c r="M34" s="184">
        <f>M33</f>
        <v>0</v>
      </c>
      <c r="N34" s="184">
        <f>N33</f>
        <v>0</v>
      </c>
      <c r="O34" s="184">
        <f t="shared" si="1"/>
        <v>0</v>
      </c>
      <c r="P34" s="184">
        <f>P33</f>
        <v>0</v>
      </c>
      <c r="Q34" s="184">
        <f>Q33</f>
        <v>10</v>
      </c>
      <c r="R34" s="184">
        <f>R33</f>
        <v>277.5</v>
      </c>
      <c r="S34" s="184">
        <f>S33</f>
        <v>0</v>
      </c>
      <c r="T34" s="184">
        <f>T33</f>
        <v>0</v>
      </c>
      <c r="U34" s="184">
        <f t="shared" si="2"/>
        <v>287.5</v>
      </c>
      <c r="V34" s="8"/>
    </row>
    <row r="35" spans="1:22" s="12" customFormat="1" ht="16.5" customHeight="1">
      <c r="A35" s="350" t="s">
        <v>317</v>
      </c>
      <c r="B35" s="476" t="s">
        <v>57</v>
      </c>
      <c r="C35" s="171">
        <f t="shared" ref="C35:K35" si="7">C34+C32+C30+C21</f>
        <v>2253.0699999999997</v>
      </c>
      <c r="D35" s="171">
        <f t="shared" si="7"/>
        <v>2.94</v>
      </c>
      <c r="E35" s="171">
        <f t="shared" si="7"/>
        <v>11.29</v>
      </c>
      <c r="F35" s="171">
        <f t="shared" si="7"/>
        <v>3.01</v>
      </c>
      <c r="G35" s="171">
        <f t="shared" si="7"/>
        <v>553.82999999999993</v>
      </c>
      <c r="H35" s="171">
        <f t="shared" si="7"/>
        <v>5.65</v>
      </c>
      <c r="I35" s="171">
        <f t="shared" si="7"/>
        <v>18.170000000000002</v>
      </c>
      <c r="J35" s="171">
        <f t="shared" si="7"/>
        <v>62.66</v>
      </c>
      <c r="K35" s="171">
        <f t="shared" si="7"/>
        <v>189.35</v>
      </c>
      <c r="L35" s="171">
        <f>C35+D35+E35+F35+G35+H35+I35+J35+K35</f>
        <v>3099.97</v>
      </c>
      <c r="M35" s="171">
        <f>M34+M32+M30+M21</f>
        <v>8402.36</v>
      </c>
      <c r="N35" s="171">
        <f>N34+N32+N30+N21</f>
        <v>4669.0200000000004</v>
      </c>
      <c r="O35" s="171">
        <f t="shared" si="1"/>
        <v>13071.380000000001</v>
      </c>
      <c r="P35" s="171">
        <f>P34+P32+P30+P21</f>
        <v>0</v>
      </c>
      <c r="Q35" s="171">
        <f>Q34+Q32+Q30+Q21</f>
        <v>198.76</v>
      </c>
      <c r="R35" s="171">
        <f>R34+R32+R30+R21</f>
        <v>3084.39</v>
      </c>
      <c r="S35" s="171">
        <f>S34+S32+S30+S21</f>
        <v>0</v>
      </c>
      <c r="T35" s="171">
        <f>T34+T32+T30+T21</f>
        <v>0</v>
      </c>
      <c r="U35" s="171">
        <f t="shared" si="2"/>
        <v>3283.1499999999996</v>
      </c>
      <c r="V35" s="97"/>
    </row>
    <row r="37" spans="1:22">
      <c r="O37" s="97"/>
      <c r="P37" s="23"/>
    </row>
  </sheetData>
  <mergeCells count="4">
    <mergeCell ref="A2:U2"/>
    <mergeCell ref="A3:U3"/>
    <mergeCell ref="A1:U1"/>
    <mergeCell ref="A34:B34"/>
  </mergeCells>
  <pageMargins left="0.25" right="0.25" top="0.75" bottom="0.75" header="0.3" footer="0.3"/>
  <pageSetup scale="6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6" zoomScaleNormal="86" workbookViewId="0">
      <selection activeCell="Q30" sqref="Q30"/>
    </sheetView>
  </sheetViews>
  <sheetFormatPr defaultRowHeight="15"/>
  <cols>
    <col min="1" max="1" width="6.5703125" customWidth="1"/>
    <col min="2" max="2" width="8.28515625" style="478" customWidth="1"/>
    <col min="3" max="3" width="7.5703125" customWidth="1"/>
    <col min="4" max="4" width="11.28515625" style="9" customWidth="1"/>
    <col min="5" max="5" width="9.28515625" customWidth="1"/>
    <col min="6" max="6" width="11.140625" style="9" bestFit="1" customWidth="1"/>
    <col min="7" max="7" width="10.7109375" customWidth="1"/>
    <col min="8" max="8" width="10.7109375" style="9" customWidth="1"/>
    <col min="9" max="9" width="11.140625" bestFit="1" customWidth="1"/>
    <col min="10" max="10" width="10.42578125" style="9" customWidth="1"/>
    <col min="11" max="11" width="9.85546875" bestFit="1" customWidth="1"/>
    <col min="12" max="12" width="11.140625" bestFit="1" customWidth="1"/>
    <col min="13" max="13" width="11.85546875" customWidth="1"/>
    <col min="14" max="14" width="11.28515625" bestFit="1" customWidth="1"/>
    <col min="15" max="15" width="12.28515625" customWidth="1"/>
    <col min="17" max="17" width="14" customWidth="1"/>
  </cols>
  <sheetData>
    <row r="1" spans="1:17" s="15" customFormat="1" ht="18">
      <c r="A1" s="549">
        <v>46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</row>
    <row r="2" spans="1:17" ht="30" customHeight="1">
      <c r="A2" s="778" t="s">
        <v>495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</row>
    <row r="3" spans="1:17" ht="29.25" customHeight="1">
      <c r="A3" s="778" t="s">
        <v>249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</row>
    <row r="4" spans="1:17" s="16" customFormat="1" ht="18.75" customHeight="1">
      <c r="A4" s="712" t="s">
        <v>58</v>
      </c>
      <c r="B4" s="779" t="s">
        <v>72</v>
      </c>
      <c r="C4" s="712" t="s">
        <v>467</v>
      </c>
      <c r="D4" s="712" t="s">
        <v>212</v>
      </c>
      <c r="E4" s="712"/>
      <c r="F4" s="712"/>
      <c r="G4" s="712" t="s">
        <v>470</v>
      </c>
      <c r="H4" s="712"/>
      <c r="I4" s="712"/>
      <c r="J4" s="712" t="s">
        <v>471</v>
      </c>
      <c r="K4" s="712"/>
      <c r="L4" s="712"/>
      <c r="M4" s="712" t="s">
        <v>213</v>
      </c>
      <c r="N4" s="712"/>
      <c r="O4" s="712"/>
    </row>
    <row r="5" spans="1:17" s="479" customFormat="1" ht="21.75" customHeight="1">
      <c r="A5" s="712"/>
      <c r="B5" s="779"/>
      <c r="C5" s="712"/>
      <c r="D5" s="433" t="s">
        <v>82</v>
      </c>
      <c r="E5" s="433" t="s">
        <v>258</v>
      </c>
      <c r="F5" s="433" t="s">
        <v>259</v>
      </c>
      <c r="G5" s="433" t="s">
        <v>82</v>
      </c>
      <c r="H5" s="433" t="s">
        <v>258</v>
      </c>
      <c r="I5" s="433" t="s">
        <v>259</v>
      </c>
      <c r="J5" s="433" t="s">
        <v>82</v>
      </c>
      <c r="K5" s="433" t="s">
        <v>258</v>
      </c>
      <c r="L5" s="433" t="s">
        <v>259</v>
      </c>
      <c r="M5" s="433" t="s">
        <v>82</v>
      </c>
      <c r="N5" s="433" t="s">
        <v>258</v>
      </c>
      <c r="O5" s="433" t="s">
        <v>259</v>
      </c>
    </row>
    <row r="6" spans="1:17" s="12" customFormat="1">
      <c r="A6" s="172">
        <v>1</v>
      </c>
      <c r="B6" s="477" t="s">
        <v>4</v>
      </c>
      <c r="C6" s="298">
        <v>1</v>
      </c>
      <c r="D6" s="173">
        <v>376.18605664245763</v>
      </c>
      <c r="E6" s="262">
        <v>0</v>
      </c>
      <c r="F6" s="173">
        <f>E6/D6*100</f>
        <v>0</v>
      </c>
      <c r="G6" s="173">
        <v>103.7419815700684</v>
      </c>
      <c r="H6" s="262">
        <v>658.5</v>
      </c>
      <c r="I6" s="173">
        <f>H6/G6*100</f>
        <v>634.74785234870637</v>
      </c>
      <c r="J6" s="173">
        <v>49.712483555885917</v>
      </c>
      <c r="K6" s="262">
        <v>30</v>
      </c>
      <c r="L6" s="173">
        <f>K6/J6*100</f>
        <v>60.3470151843742</v>
      </c>
      <c r="M6" s="173">
        <f>D6+G6+J6</f>
        <v>529.64052176841199</v>
      </c>
      <c r="N6" s="173">
        <f>E6+H6+K6</f>
        <v>688.5</v>
      </c>
      <c r="O6" s="173">
        <f>N6/M6*100</f>
        <v>129.99383009841722</v>
      </c>
      <c r="Q6" s="97"/>
    </row>
    <row r="7" spans="1:17" s="10" customFormat="1">
      <c r="A7" s="172">
        <v>2</v>
      </c>
      <c r="B7" s="477" t="s">
        <v>215</v>
      </c>
      <c r="C7" s="299">
        <v>6</v>
      </c>
      <c r="D7" s="173">
        <v>3230.0033341409621</v>
      </c>
      <c r="E7" s="262">
        <v>42.25</v>
      </c>
      <c r="F7" s="173">
        <f t="shared" ref="F7:F36" si="0">E7/D7*100</f>
        <v>1.3080481853817227</v>
      </c>
      <c r="G7" s="173">
        <v>890.74791700796948</v>
      </c>
      <c r="H7" s="262">
        <v>921</v>
      </c>
      <c r="I7" s="173">
        <f t="shared" ref="I7:I36" si="1">H7/G7*100</f>
        <v>103.39625638347239</v>
      </c>
      <c r="J7" s="173">
        <v>426.84061463381897</v>
      </c>
      <c r="K7" s="262">
        <v>375.5</v>
      </c>
      <c r="L7" s="173">
        <f t="shared" ref="L7:L36" si="2">K7/J7*100</f>
        <v>87.971947168649024</v>
      </c>
      <c r="M7" s="173">
        <f t="shared" ref="M7:M36" si="3">D7+G7+J7</f>
        <v>4547.5918657827506</v>
      </c>
      <c r="N7" s="173">
        <f t="shared" ref="N7:N36" si="4">E7+H7+K7</f>
        <v>1338.75</v>
      </c>
      <c r="O7" s="173">
        <f t="shared" ref="O7:O36" si="5">N7/M7*100</f>
        <v>29.438657634892412</v>
      </c>
      <c r="Q7" s="295"/>
    </row>
    <row r="8" spans="1:17" s="13" customFormat="1">
      <c r="A8" s="172">
        <v>3</v>
      </c>
      <c r="B8" s="477" t="s">
        <v>217</v>
      </c>
      <c r="C8" s="299">
        <v>5</v>
      </c>
      <c r="D8" s="173">
        <v>996.25330922124044</v>
      </c>
      <c r="E8" s="262">
        <v>0</v>
      </c>
      <c r="F8" s="173">
        <f t="shared" si="0"/>
        <v>0</v>
      </c>
      <c r="G8" s="173">
        <v>274.73982785752395</v>
      </c>
      <c r="H8" s="262">
        <v>0</v>
      </c>
      <c r="I8" s="173">
        <f t="shared" si="1"/>
        <v>0</v>
      </c>
      <c r="J8" s="173">
        <v>131.65354052244834</v>
      </c>
      <c r="K8" s="262">
        <v>0</v>
      </c>
      <c r="L8" s="173">
        <f t="shared" si="2"/>
        <v>0</v>
      </c>
      <c r="M8" s="173">
        <f t="shared" si="3"/>
        <v>1402.6466776012128</v>
      </c>
      <c r="N8" s="173">
        <f t="shared" si="4"/>
        <v>0</v>
      </c>
      <c r="O8" s="173">
        <f t="shared" si="5"/>
        <v>0</v>
      </c>
      <c r="Q8" s="296"/>
    </row>
    <row r="9" spans="1:17" s="10" customFormat="1">
      <c r="A9" s="480">
        <v>4</v>
      </c>
      <c r="B9" s="481" t="s">
        <v>7</v>
      </c>
      <c r="C9" s="482">
        <v>1</v>
      </c>
      <c r="D9" s="483">
        <v>289.48361556409776</v>
      </c>
      <c r="E9" s="345">
        <v>0</v>
      </c>
      <c r="F9" s="483">
        <f t="shared" si="0"/>
        <v>0</v>
      </c>
      <c r="G9" s="483">
        <v>79.831783715552859</v>
      </c>
      <c r="H9" s="345">
        <v>31.97</v>
      </c>
      <c r="I9" s="483">
        <f t="shared" si="1"/>
        <v>40.046706351835645</v>
      </c>
      <c r="J9" s="483">
        <v>38.254872088750346</v>
      </c>
      <c r="K9" s="345">
        <v>150</v>
      </c>
      <c r="L9" s="483">
        <f t="shared" si="2"/>
        <v>392.1069181776474</v>
      </c>
      <c r="M9" s="483">
        <f t="shared" si="3"/>
        <v>407.57027136840094</v>
      </c>
      <c r="N9" s="483">
        <f t="shared" si="4"/>
        <v>181.97</v>
      </c>
      <c r="O9" s="483">
        <f t="shared" si="5"/>
        <v>44.647515479733833</v>
      </c>
      <c r="Q9" s="295"/>
    </row>
    <row r="10" spans="1:17" s="12" customFormat="1">
      <c r="A10" s="172">
        <v>5</v>
      </c>
      <c r="B10" s="477" t="s">
        <v>8</v>
      </c>
      <c r="C10" s="299">
        <v>8</v>
      </c>
      <c r="D10" s="173">
        <v>1819.4615029701583</v>
      </c>
      <c r="E10" s="34">
        <v>413.90000000000003</v>
      </c>
      <c r="F10" s="173">
        <f t="shared" si="0"/>
        <v>22.748489007562618</v>
      </c>
      <c r="G10" s="173">
        <v>501.75847396698975</v>
      </c>
      <c r="H10" s="34">
        <v>1239.8499999999999</v>
      </c>
      <c r="I10" s="173">
        <f t="shared" si="1"/>
        <v>247.10095879348688</v>
      </c>
      <c r="J10" s="173">
        <v>240.43940079612986</v>
      </c>
      <c r="K10" s="34">
        <v>84.38</v>
      </c>
      <c r="L10" s="173">
        <f t="shared" si="2"/>
        <v>35.094081802152864</v>
      </c>
      <c r="M10" s="173">
        <f t="shared" si="3"/>
        <v>2561.6593777332782</v>
      </c>
      <c r="N10" s="173">
        <f t="shared" si="4"/>
        <v>1738.13</v>
      </c>
      <c r="O10" s="173">
        <f t="shared" si="5"/>
        <v>67.851722016922082</v>
      </c>
      <c r="Q10" s="97"/>
    </row>
    <row r="11" spans="1:17">
      <c r="A11" s="172">
        <v>6</v>
      </c>
      <c r="B11" s="477" t="s">
        <v>9</v>
      </c>
      <c r="C11" s="299">
        <v>8</v>
      </c>
      <c r="D11" s="173">
        <v>2490.4957146399884</v>
      </c>
      <c r="E11" s="34">
        <v>550.30999999999995</v>
      </c>
      <c r="F11" s="173">
        <f t="shared" si="0"/>
        <v>22.09640421242602</v>
      </c>
      <c r="G11" s="173">
        <v>686.81163473871197</v>
      </c>
      <c r="H11" s="34">
        <v>1054.4100000000001</v>
      </c>
      <c r="I11" s="173">
        <f t="shared" si="1"/>
        <v>153.52244293315385</v>
      </c>
      <c r="J11" s="173">
        <v>329.11567314606123</v>
      </c>
      <c r="K11" s="34">
        <v>80</v>
      </c>
      <c r="L11" s="173">
        <f t="shared" si="2"/>
        <v>24.307563123709418</v>
      </c>
      <c r="M11" s="173">
        <f t="shared" si="3"/>
        <v>3506.423022524762</v>
      </c>
      <c r="N11" s="173">
        <f t="shared" si="4"/>
        <v>1684.72</v>
      </c>
      <c r="O11" s="173">
        <f t="shared" si="5"/>
        <v>48.046684304135546</v>
      </c>
      <c r="Q11" s="23"/>
    </row>
    <row r="12" spans="1:17" s="13" customFormat="1">
      <c r="A12" s="13">
        <v>7</v>
      </c>
      <c r="B12" s="477" t="s">
        <v>11</v>
      </c>
      <c r="C12" s="299">
        <v>2</v>
      </c>
      <c r="D12" s="173">
        <v>721.74757910872154</v>
      </c>
      <c r="E12" s="34">
        <v>54.13</v>
      </c>
      <c r="F12" s="173">
        <f t="shared" si="0"/>
        <v>7.4998519658139449</v>
      </c>
      <c r="G12" s="173">
        <v>199.03854150900438</v>
      </c>
      <c r="H12" s="34">
        <v>1390</v>
      </c>
      <c r="I12" s="173">
        <f t="shared" si="1"/>
        <v>698.35720733369487</v>
      </c>
      <c r="J12" s="173">
        <v>95.377975936105628</v>
      </c>
      <c r="K12" s="34">
        <v>1417.6</v>
      </c>
      <c r="L12" s="173">
        <f t="shared" si="2"/>
        <v>1486.2970052432861</v>
      </c>
      <c r="M12" s="173">
        <f t="shared" si="3"/>
        <v>1016.1640965538315</v>
      </c>
      <c r="N12" s="173">
        <f t="shared" si="4"/>
        <v>2861.73</v>
      </c>
      <c r="O12" s="173">
        <f t="shared" si="5"/>
        <v>281.62085333511874</v>
      </c>
      <c r="Q12" s="296"/>
    </row>
    <row r="13" spans="1:17" s="10" customFormat="1">
      <c r="A13" s="172">
        <v>8</v>
      </c>
      <c r="B13" s="477" t="s">
        <v>12</v>
      </c>
      <c r="C13" s="299">
        <v>1</v>
      </c>
      <c r="D13" s="173">
        <v>235.72721902362926</v>
      </c>
      <c r="E13" s="34">
        <v>2.1800000000000002</v>
      </c>
      <c r="F13" s="173">
        <f t="shared" si="0"/>
        <v>0.92479774250485569</v>
      </c>
      <c r="G13" s="173">
        <v>65.007217518313439</v>
      </c>
      <c r="H13" s="34">
        <v>49.3</v>
      </c>
      <c r="I13" s="173">
        <f t="shared" si="1"/>
        <v>75.837732919596974</v>
      </c>
      <c r="J13" s="173">
        <v>31.151036282359357</v>
      </c>
      <c r="K13" s="34">
        <v>0</v>
      </c>
      <c r="L13" s="173">
        <f t="shared" si="2"/>
        <v>0</v>
      </c>
      <c r="M13" s="173">
        <f t="shared" si="3"/>
        <v>331.8854728243021</v>
      </c>
      <c r="N13" s="173">
        <f t="shared" si="4"/>
        <v>51.48</v>
      </c>
      <c r="O13" s="173">
        <f t="shared" si="5"/>
        <v>15.511374921569152</v>
      </c>
      <c r="Q13" s="295"/>
    </row>
    <row r="14" spans="1:17" s="10" customFormat="1">
      <c r="A14" s="172">
        <v>9</v>
      </c>
      <c r="B14" s="477" t="s">
        <v>13</v>
      </c>
      <c r="C14" s="299">
        <v>1</v>
      </c>
      <c r="D14" s="173">
        <v>234.4522700581193</v>
      </c>
      <c r="E14" s="34">
        <v>2</v>
      </c>
      <c r="F14" s="173">
        <f t="shared" si="0"/>
        <v>0.85305209435771812</v>
      </c>
      <c r="G14" s="173">
        <v>64.655620935326795</v>
      </c>
      <c r="H14" s="34">
        <v>8</v>
      </c>
      <c r="I14" s="173">
        <f t="shared" si="1"/>
        <v>12.373247498469121</v>
      </c>
      <c r="J14" s="173">
        <v>30.982553484117986</v>
      </c>
      <c r="K14" s="34">
        <v>22</v>
      </c>
      <c r="L14" s="173">
        <f t="shared" si="2"/>
        <v>71.007704420739415</v>
      </c>
      <c r="M14" s="173">
        <f t="shared" si="3"/>
        <v>330.09044447756406</v>
      </c>
      <c r="N14" s="173">
        <f t="shared" si="4"/>
        <v>32</v>
      </c>
      <c r="O14" s="173">
        <f t="shared" si="5"/>
        <v>9.6943127362097918</v>
      </c>
      <c r="Q14" s="295"/>
    </row>
    <row r="15" spans="1:17" s="10" customFormat="1">
      <c r="A15" s="172">
        <v>10</v>
      </c>
      <c r="B15" s="477" t="s">
        <v>14</v>
      </c>
      <c r="C15" s="299">
        <v>3</v>
      </c>
      <c r="D15" s="173">
        <v>1040.8646416051315</v>
      </c>
      <c r="E15" s="34">
        <v>7</v>
      </c>
      <c r="F15" s="173">
        <f t="shared" si="0"/>
        <v>0.67251780108556714</v>
      </c>
      <c r="G15" s="173">
        <v>287.04243168950103</v>
      </c>
      <c r="H15" s="34">
        <v>6</v>
      </c>
      <c r="I15" s="173">
        <f t="shared" si="1"/>
        <v>2.0902832952900527</v>
      </c>
      <c r="J15" s="173">
        <v>137.54886834861543</v>
      </c>
      <c r="K15" s="34">
        <v>0</v>
      </c>
      <c r="L15" s="173">
        <f t="shared" si="2"/>
        <v>0</v>
      </c>
      <c r="M15" s="173">
        <f t="shared" si="3"/>
        <v>1465.455941643248</v>
      </c>
      <c r="N15" s="173">
        <f t="shared" si="4"/>
        <v>13</v>
      </c>
      <c r="O15" s="173">
        <f t="shared" si="5"/>
        <v>0.88709592902689471</v>
      </c>
      <c r="Q15" s="295"/>
    </row>
    <row r="16" spans="1:17">
      <c r="A16" s="172">
        <v>11</v>
      </c>
      <c r="B16" s="477" t="s">
        <v>157</v>
      </c>
      <c r="C16" s="299">
        <v>1</v>
      </c>
      <c r="D16" s="173">
        <v>230.57179978219702</v>
      </c>
      <c r="E16" s="34">
        <v>0</v>
      </c>
      <c r="F16" s="173">
        <f t="shared" si="0"/>
        <v>0</v>
      </c>
      <c r="G16" s="173">
        <v>63.585491756587601</v>
      </c>
      <c r="H16" s="34">
        <v>106.47</v>
      </c>
      <c r="I16" s="173">
        <f t="shared" si="1"/>
        <v>167.44385717355007</v>
      </c>
      <c r="J16" s="173">
        <v>30.469754534304066</v>
      </c>
      <c r="K16" s="34">
        <v>0</v>
      </c>
      <c r="L16" s="173">
        <f t="shared" si="2"/>
        <v>0</v>
      </c>
      <c r="M16" s="173">
        <f t="shared" si="3"/>
        <v>324.62704607308871</v>
      </c>
      <c r="N16" s="173">
        <f t="shared" si="4"/>
        <v>106.47</v>
      </c>
      <c r="O16" s="173">
        <f t="shared" si="5"/>
        <v>32.797636946130673</v>
      </c>
      <c r="Q16" s="23"/>
    </row>
    <row r="17" spans="1:17">
      <c r="A17" s="172">
        <v>12</v>
      </c>
      <c r="B17" s="477" t="s">
        <v>16</v>
      </c>
      <c r="C17" s="299">
        <v>62</v>
      </c>
      <c r="D17" s="173">
        <v>17301.529465858574</v>
      </c>
      <c r="E17" s="34">
        <v>943.17</v>
      </c>
      <c r="F17" s="173">
        <f t="shared" si="0"/>
        <v>5.4513677641111133</v>
      </c>
      <c r="G17" s="173">
        <v>4771.2957970875459</v>
      </c>
      <c r="H17" s="34">
        <v>4158.57</v>
      </c>
      <c r="I17" s="173">
        <f t="shared" si="1"/>
        <v>87.158084026952153</v>
      </c>
      <c r="J17" s="173">
        <v>2286.3739468170816</v>
      </c>
      <c r="K17" s="34">
        <v>672</v>
      </c>
      <c r="L17" s="173">
        <f t="shared" si="2"/>
        <v>29.391517557113001</v>
      </c>
      <c r="M17" s="173">
        <f t="shared" si="3"/>
        <v>24359.199209763203</v>
      </c>
      <c r="N17" s="173">
        <f t="shared" si="4"/>
        <v>5773.74</v>
      </c>
      <c r="O17" s="173">
        <f t="shared" si="5"/>
        <v>23.702503314172478</v>
      </c>
      <c r="Q17" s="23"/>
    </row>
    <row r="18" spans="1:17" s="11" customFormat="1">
      <c r="A18" s="172">
        <v>13</v>
      </c>
      <c r="B18" s="477" t="s">
        <v>17</v>
      </c>
      <c r="C18" s="299">
        <v>2</v>
      </c>
      <c r="D18" s="173">
        <v>447.01414502411296</v>
      </c>
      <c r="E18" s="34">
        <v>0.55000000000000004</v>
      </c>
      <c r="F18" s="173">
        <f t="shared" si="0"/>
        <v>0.12303861211602862</v>
      </c>
      <c r="G18" s="173">
        <v>123.27446053835868</v>
      </c>
      <c r="H18" s="34">
        <v>574.49</v>
      </c>
      <c r="I18" s="173">
        <f t="shared" si="1"/>
        <v>466.02515840759969</v>
      </c>
      <c r="J18" s="173">
        <v>59.072320574817248</v>
      </c>
      <c r="K18" s="34">
        <v>0</v>
      </c>
      <c r="L18" s="173">
        <f t="shared" si="2"/>
        <v>0</v>
      </c>
      <c r="M18" s="173">
        <f t="shared" si="3"/>
        <v>629.36092613728886</v>
      </c>
      <c r="N18" s="173">
        <f t="shared" si="4"/>
        <v>575.04</v>
      </c>
      <c r="O18" s="173">
        <f t="shared" si="5"/>
        <v>91.368875333477675</v>
      </c>
      <c r="Q18" s="23"/>
    </row>
    <row r="19" spans="1:17">
      <c r="A19" s="172">
        <v>14</v>
      </c>
      <c r="B19" s="477" t="s">
        <v>18</v>
      </c>
      <c r="C19" s="298">
        <v>4</v>
      </c>
      <c r="D19" s="173">
        <v>1398.3802315057144</v>
      </c>
      <c r="E19" s="34">
        <v>50.120000000000005</v>
      </c>
      <c r="F19" s="173">
        <f t="shared" si="0"/>
        <v>3.5841467771632463</v>
      </c>
      <c r="G19" s="173">
        <v>385.63560143510279</v>
      </c>
      <c r="H19" s="34">
        <v>32.5</v>
      </c>
      <c r="I19" s="173">
        <f t="shared" si="1"/>
        <v>8.4276451341770908</v>
      </c>
      <c r="J19" s="173">
        <v>184.79407473008891</v>
      </c>
      <c r="K19" s="34">
        <v>29.17</v>
      </c>
      <c r="L19" s="173">
        <f t="shared" si="2"/>
        <v>15.785138155866655</v>
      </c>
      <c r="M19" s="173">
        <f t="shared" si="3"/>
        <v>1968.8099076709061</v>
      </c>
      <c r="N19" s="173">
        <f t="shared" si="4"/>
        <v>111.79</v>
      </c>
      <c r="O19" s="173">
        <f t="shared" si="5"/>
        <v>5.6780494431911466</v>
      </c>
      <c r="Q19" s="23"/>
    </row>
    <row r="20" spans="1:17">
      <c r="A20" s="172">
        <v>15</v>
      </c>
      <c r="B20" s="477" t="s">
        <v>214</v>
      </c>
      <c r="C20" s="299">
        <v>2</v>
      </c>
      <c r="D20" s="173">
        <v>946.57368840907077</v>
      </c>
      <c r="E20" s="34">
        <v>0</v>
      </c>
      <c r="F20" s="173">
        <f t="shared" si="0"/>
        <v>0</v>
      </c>
      <c r="G20" s="173">
        <v>261.03952659515545</v>
      </c>
      <c r="H20" s="34">
        <v>0</v>
      </c>
      <c r="I20" s="173">
        <f t="shared" si="1"/>
        <v>0</v>
      </c>
      <c r="J20" s="173">
        <v>125.08844516848913</v>
      </c>
      <c r="K20" s="34">
        <v>0</v>
      </c>
      <c r="L20" s="173">
        <f t="shared" si="2"/>
        <v>0</v>
      </c>
      <c r="M20" s="173">
        <f t="shared" si="3"/>
        <v>1332.7016601727155</v>
      </c>
      <c r="N20" s="173">
        <f t="shared" si="4"/>
        <v>0</v>
      </c>
      <c r="O20" s="173">
        <f t="shared" si="5"/>
        <v>0</v>
      </c>
      <c r="Q20" s="23"/>
    </row>
    <row r="21" spans="1:17">
      <c r="A21" s="172">
        <v>16</v>
      </c>
      <c r="B21" s="477" t="s">
        <v>20</v>
      </c>
      <c r="C21" s="299">
        <v>1</v>
      </c>
      <c r="D21" s="173">
        <v>231.64157756147293</v>
      </c>
      <c r="E21" s="34">
        <v>19.12</v>
      </c>
      <c r="F21" s="173">
        <f t="shared" si="0"/>
        <v>8.2541313184270404</v>
      </c>
      <c r="G21" s="173">
        <v>63.880507652849779</v>
      </c>
      <c r="H21" s="34">
        <v>60.36</v>
      </c>
      <c r="I21" s="173">
        <f t="shared" si="1"/>
        <v>94.488917226548182</v>
      </c>
      <c r="J21" s="173">
        <v>30.611124235072246</v>
      </c>
      <c r="K21" s="34">
        <v>0</v>
      </c>
      <c r="L21" s="173">
        <f t="shared" si="2"/>
        <v>0</v>
      </c>
      <c r="M21" s="173">
        <f t="shared" si="3"/>
        <v>326.13320944939494</v>
      </c>
      <c r="N21" s="173">
        <f t="shared" si="4"/>
        <v>79.48</v>
      </c>
      <c r="O21" s="173">
        <f t="shared" si="5"/>
        <v>24.370409911393175</v>
      </c>
      <c r="Q21" s="23"/>
    </row>
    <row r="22" spans="1:17" s="4" customFormat="1">
      <c r="A22" s="683" t="s">
        <v>135</v>
      </c>
      <c r="B22" s="685"/>
      <c r="C22" s="300">
        <f>SUM(C6:C21)</f>
        <v>108</v>
      </c>
      <c r="D22" s="167">
        <v>31990.38615111565</v>
      </c>
      <c r="E22" s="167">
        <f>SUM(E6:E21)</f>
        <v>2084.73</v>
      </c>
      <c r="F22" s="167">
        <f t="shared" si="0"/>
        <v>6.5167390920265467</v>
      </c>
      <c r="G22" s="167">
        <v>8822.0868155745629</v>
      </c>
      <c r="H22" s="167">
        <v>10291.42</v>
      </c>
      <c r="I22" s="167">
        <f t="shared" si="1"/>
        <v>116.65516578040773</v>
      </c>
      <c r="J22" s="167">
        <v>4227.486684854146</v>
      </c>
      <c r="K22" s="167">
        <v>2860.6499999999996</v>
      </c>
      <c r="L22" s="167">
        <f t="shared" si="2"/>
        <v>67.667865406859249</v>
      </c>
      <c r="M22" s="167">
        <f t="shared" si="3"/>
        <v>45039.959651544355</v>
      </c>
      <c r="N22" s="167">
        <f t="shared" si="4"/>
        <v>15236.8</v>
      </c>
      <c r="O22" s="167">
        <f t="shared" si="5"/>
        <v>33.829515208008296</v>
      </c>
      <c r="Q22" s="8"/>
    </row>
    <row r="23" spans="1:17">
      <c r="A23" s="172">
        <v>1</v>
      </c>
      <c r="B23" s="477" t="s">
        <v>24</v>
      </c>
      <c r="C23" s="299">
        <v>5</v>
      </c>
      <c r="D23" s="173">
        <v>1506.3153477961605</v>
      </c>
      <c r="E23" s="34">
        <v>0</v>
      </c>
      <c r="F23" s="173">
        <f t="shared" si="0"/>
        <v>0</v>
      </c>
      <c r="G23" s="173">
        <v>415.40119919517383</v>
      </c>
      <c r="H23" s="173">
        <v>0</v>
      </c>
      <c r="I23" s="173">
        <f t="shared" si="1"/>
        <v>0</v>
      </c>
      <c r="J23" s="173">
        <v>199.05755578938624</v>
      </c>
      <c r="K23" s="173">
        <v>0</v>
      </c>
      <c r="L23" s="173">
        <f t="shared" si="2"/>
        <v>0</v>
      </c>
      <c r="M23" s="173">
        <f t="shared" si="3"/>
        <v>2120.7741027807206</v>
      </c>
      <c r="N23" s="173">
        <f t="shared" si="4"/>
        <v>0</v>
      </c>
      <c r="O23" s="173">
        <f t="shared" si="5"/>
        <v>0</v>
      </c>
      <c r="Q23" s="23"/>
    </row>
    <row r="24" spans="1:17">
      <c r="A24" s="172">
        <v>2</v>
      </c>
      <c r="B24" s="477" t="s">
        <v>349</v>
      </c>
      <c r="C24" s="299">
        <v>1</v>
      </c>
      <c r="D24" s="173">
        <v>259.4674893214036</v>
      </c>
      <c r="E24" s="34">
        <v>0</v>
      </c>
      <c r="F24" s="173">
        <f t="shared" si="0"/>
        <v>0</v>
      </c>
      <c r="G24" s="173">
        <v>71.554144604558289</v>
      </c>
      <c r="H24" s="173">
        <v>0</v>
      </c>
      <c r="I24" s="173">
        <f t="shared" si="1"/>
        <v>0</v>
      </c>
      <c r="J24" s="173">
        <v>34.288281206649806</v>
      </c>
      <c r="K24" s="173">
        <v>0</v>
      </c>
      <c r="L24" s="173">
        <f t="shared" si="2"/>
        <v>0</v>
      </c>
      <c r="M24" s="173">
        <f t="shared" si="3"/>
        <v>365.30991513261171</v>
      </c>
      <c r="N24" s="173">
        <f t="shared" si="4"/>
        <v>0</v>
      </c>
      <c r="O24" s="173">
        <f t="shared" si="5"/>
        <v>0</v>
      </c>
      <c r="Q24" s="23"/>
    </row>
    <row r="25" spans="1:17">
      <c r="A25" s="172">
        <v>3</v>
      </c>
      <c r="B25" s="477" t="s">
        <v>21</v>
      </c>
      <c r="C25" s="299">
        <v>5</v>
      </c>
      <c r="D25" s="173">
        <v>1103.7367095773407</v>
      </c>
      <c r="E25" s="34">
        <v>0</v>
      </c>
      <c r="F25" s="173">
        <f t="shared" si="0"/>
        <v>0</v>
      </c>
      <c r="G25" s="173">
        <v>304.3808545302079</v>
      </c>
      <c r="H25" s="173">
        <v>258.11</v>
      </c>
      <c r="I25" s="173">
        <f t="shared" si="1"/>
        <v>84.79836893761798</v>
      </c>
      <c r="J25" s="173">
        <v>145.85732792600913</v>
      </c>
      <c r="K25" s="173">
        <v>0</v>
      </c>
      <c r="L25" s="173">
        <f t="shared" si="2"/>
        <v>0</v>
      </c>
      <c r="M25" s="173">
        <f t="shared" si="3"/>
        <v>1553.9748920335578</v>
      </c>
      <c r="N25" s="173">
        <f t="shared" si="4"/>
        <v>258.11</v>
      </c>
      <c r="O25" s="173">
        <f t="shared" si="5"/>
        <v>16.609663471604289</v>
      </c>
      <c r="Q25" s="23"/>
    </row>
    <row r="26" spans="1:17" s="11" customFormat="1">
      <c r="A26" s="172">
        <v>4</v>
      </c>
      <c r="B26" s="477" t="s">
        <v>22</v>
      </c>
      <c r="C26" s="299">
        <v>6</v>
      </c>
      <c r="D26" s="173">
        <v>982.81651341764893</v>
      </c>
      <c r="E26" s="34">
        <v>0.17</v>
      </c>
      <c r="F26" s="173">
        <f t="shared" si="0"/>
        <v>1.7297226662262882E-2</v>
      </c>
      <c r="G26" s="173">
        <v>271.03432150500697</v>
      </c>
      <c r="H26" s="173">
        <v>57.34</v>
      </c>
      <c r="I26" s="173">
        <f t="shared" si="1"/>
        <v>21.155992230652135</v>
      </c>
      <c r="J26" s="173">
        <v>129.87788595302686</v>
      </c>
      <c r="K26" s="173">
        <v>0</v>
      </c>
      <c r="L26" s="173">
        <f t="shared" si="2"/>
        <v>0</v>
      </c>
      <c r="M26" s="173">
        <f t="shared" si="3"/>
        <v>1383.7287208756827</v>
      </c>
      <c r="N26" s="173">
        <f t="shared" si="4"/>
        <v>57.510000000000005</v>
      </c>
      <c r="O26" s="173">
        <f t="shared" si="5"/>
        <v>4.1561614738765575</v>
      </c>
      <c r="Q26" s="23"/>
    </row>
    <row r="27" spans="1:17" s="10" customFormat="1">
      <c r="A27" s="172">
        <v>5</v>
      </c>
      <c r="B27" s="477" t="s">
        <v>216</v>
      </c>
      <c r="C27" s="299">
        <v>1</v>
      </c>
      <c r="D27" s="173">
        <v>308.32963874282285</v>
      </c>
      <c r="E27" s="34">
        <v>57.27</v>
      </c>
      <c r="F27" s="173">
        <f t="shared" si="0"/>
        <v>18.574276619500989</v>
      </c>
      <c r="G27" s="173">
        <v>85.029009276559265</v>
      </c>
      <c r="H27" s="34">
        <v>321.25</v>
      </c>
      <c r="I27" s="173">
        <f t="shared" si="1"/>
        <v>377.81223459293199</v>
      </c>
      <c r="J27" s="173">
        <v>40.745348811168235</v>
      </c>
      <c r="K27" s="34">
        <v>135</v>
      </c>
      <c r="L27" s="173">
        <f t="shared" si="2"/>
        <v>331.32616099483903</v>
      </c>
      <c r="M27" s="173">
        <f t="shared" si="3"/>
        <v>434.10399683055039</v>
      </c>
      <c r="N27" s="173">
        <f t="shared" si="4"/>
        <v>513.52</v>
      </c>
      <c r="O27" s="173">
        <f t="shared" si="5"/>
        <v>118.29423450354666</v>
      </c>
      <c r="Q27" s="295"/>
    </row>
    <row r="28" spans="1:17">
      <c r="A28" s="172">
        <v>6</v>
      </c>
      <c r="B28" s="477" t="s">
        <v>23</v>
      </c>
      <c r="C28" s="299">
        <v>1</v>
      </c>
      <c r="D28" s="173">
        <v>276.48827186691676</v>
      </c>
      <c r="E28" s="34">
        <v>0</v>
      </c>
      <c r="F28" s="173">
        <f t="shared" si="0"/>
        <v>0</v>
      </c>
      <c r="G28" s="173">
        <v>76.248017963142217</v>
      </c>
      <c r="H28" s="173">
        <v>965.83</v>
      </c>
      <c r="I28" s="173">
        <f t="shared" si="1"/>
        <v>1266.6952214638234</v>
      </c>
      <c r="J28" s="173">
        <v>36.53755482395016</v>
      </c>
      <c r="K28" s="173">
        <v>0</v>
      </c>
      <c r="L28" s="173">
        <f t="shared" si="2"/>
        <v>0</v>
      </c>
      <c r="M28" s="173">
        <f t="shared" si="3"/>
        <v>389.27384465400917</v>
      </c>
      <c r="N28" s="173">
        <f t="shared" si="4"/>
        <v>965.83</v>
      </c>
      <c r="O28" s="173">
        <f t="shared" si="5"/>
        <v>248.11068435857547</v>
      </c>
      <c r="Q28" s="23"/>
    </row>
    <row r="29" spans="1:17" s="14" customFormat="1">
      <c r="A29" s="174">
        <v>7</v>
      </c>
      <c r="B29" s="176" t="s">
        <v>261</v>
      </c>
      <c r="C29" s="299">
        <v>5</v>
      </c>
      <c r="D29" s="173">
        <v>481.58056692360924</v>
      </c>
      <c r="E29" s="34">
        <v>237.45000000000002</v>
      </c>
      <c r="F29" s="173">
        <f t="shared" si="0"/>
        <v>49.306391559123178</v>
      </c>
      <c r="G29" s="173">
        <v>132.80694862589306</v>
      </c>
      <c r="H29" s="173">
        <v>1162.22</v>
      </c>
      <c r="I29" s="173">
        <f t="shared" si="1"/>
        <v>875.11987288698595</v>
      </c>
      <c r="J29" s="173">
        <v>63.640226933711745</v>
      </c>
      <c r="K29" s="173">
        <v>0</v>
      </c>
      <c r="L29" s="173">
        <f t="shared" si="2"/>
        <v>0</v>
      </c>
      <c r="M29" s="173">
        <f t="shared" si="3"/>
        <v>678.02774248321407</v>
      </c>
      <c r="N29" s="173">
        <f t="shared" si="4"/>
        <v>1399.67</v>
      </c>
      <c r="O29" s="173">
        <f t="shared" si="5"/>
        <v>206.43255611840274</v>
      </c>
      <c r="Q29" s="23"/>
    </row>
    <row r="30" spans="1:17">
      <c r="A30" s="172">
        <v>8</v>
      </c>
      <c r="B30" s="477" t="s">
        <v>25</v>
      </c>
      <c r="C30" s="299">
        <v>1</v>
      </c>
      <c r="D30" s="173">
        <v>270.16157754068468</v>
      </c>
      <c r="E30" s="34">
        <v>0</v>
      </c>
      <c r="F30" s="173">
        <f t="shared" si="0"/>
        <v>0</v>
      </c>
      <c r="G30" s="173">
        <v>74.503286082196283</v>
      </c>
      <c r="H30" s="173">
        <v>0</v>
      </c>
      <c r="I30" s="173">
        <f t="shared" si="1"/>
        <v>0</v>
      </c>
      <c r="J30" s="173">
        <v>35.701490642137969</v>
      </c>
      <c r="K30" s="173">
        <v>0</v>
      </c>
      <c r="L30" s="173">
        <f t="shared" si="2"/>
        <v>0</v>
      </c>
      <c r="M30" s="173">
        <f t="shared" si="3"/>
        <v>380.36635426501891</v>
      </c>
      <c r="N30" s="173">
        <f t="shared" si="4"/>
        <v>0</v>
      </c>
      <c r="O30" s="173">
        <f t="shared" si="5"/>
        <v>0</v>
      </c>
      <c r="Q30" s="23"/>
    </row>
    <row r="31" spans="1:17" s="4" customFormat="1">
      <c r="A31" s="683" t="s">
        <v>278</v>
      </c>
      <c r="B31" s="685"/>
      <c r="C31" s="300">
        <v>25</v>
      </c>
      <c r="D31" s="167">
        <v>5188.8961151865878</v>
      </c>
      <c r="E31" s="167">
        <f>SUM(E23:E30)</f>
        <v>294.89000000000004</v>
      </c>
      <c r="F31" s="167">
        <f t="shared" si="0"/>
        <v>5.6830970104976961</v>
      </c>
      <c r="G31" s="167">
        <v>1430.957781782738</v>
      </c>
      <c r="H31" s="167">
        <v>2764.75</v>
      </c>
      <c r="I31" s="167">
        <f t="shared" si="1"/>
        <v>193.20975329933049</v>
      </c>
      <c r="J31" s="167">
        <v>685.70567208604007</v>
      </c>
      <c r="K31" s="167">
        <v>135</v>
      </c>
      <c r="L31" s="167">
        <f t="shared" si="2"/>
        <v>19.687747308448785</v>
      </c>
      <c r="M31" s="167">
        <f t="shared" si="3"/>
        <v>7305.5595690553655</v>
      </c>
      <c r="N31" s="167">
        <f t="shared" si="4"/>
        <v>3194.64</v>
      </c>
      <c r="O31" s="167">
        <f t="shared" si="5"/>
        <v>43.72888852390917</v>
      </c>
      <c r="Q31" s="8"/>
    </row>
    <row r="32" spans="1:17" s="4" customFormat="1">
      <c r="A32" s="172">
        <v>1</v>
      </c>
      <c r="B32" s="477" t="s">
        <v>27</v>
      </c>
      <c r="C32" s="299">
        <v>30</v>
      </c>
      <c r="D32" s="173">
        <v>2669.7439494422624</v>
      </c>
      <c r="E32" s="34">
        <v>356.89</v>
      </c>
      <c r="F32" s="173">
        <f t="shared" si="0"/>
        <v>13.367948640713582</v>
      </c>
      <c r="G32" s="173">
        <v>736.2434697123266</v>
      </c>
      <c r="H32" s="34">
        <v>15.21</v>
      </c>
      <c r="I32" s="173">
        <f t="shared" si="1"/>
        <v>2.0658926870948036</v>
      </c>
      <c r="J32" s="173">
        <v>352.80308730638694</v>
      </c>
      <c r="K32" s="34">
        <v>0</v>
      </c>
      <c r="L32" s="173">
        <f t="shared" si="2"/>
        <v>0</v>
      </c>
      <c r="M32" s="173">
        <f t="shared" si="3"/>
        <v>3758.7905064609758</v>
      </c>
      <c r="N32" s="173">
        <f t="shared" si="4"/>
        <v>372.09999999999997</v>
      </c>
      <c r="O32" s="173">
        <f t="shared" si="5"/>
        <v>9.8994609931146247</v>
      </c>
      <c r="Q32" s="8"/>
    </row>
    <row r="33" spans="1:17" s="169" customFormat="1">
      <c r="A33" s="780" t="s">
        <v>314</v>
      </c>
      <c r="B33" s="781"/>
      <c r="C33" s="300">
        <v>30</v>
      </c>
      <c r="D33" s="167">
        <v>2669.7439494422624</v>
      </c>
      <c r="E33" s="167">
        <f>E32</f>
        <v>356.89</v>
      </c>
      <c r="F33" s="167">
        <f t="shared" si="0"/>
        <v>13.367948640713582</v>
      </c>
      <c r="G33" s="167">
        <v>736.2434697123266</v>
      </c>
      <c r="H33" s="167">
        <v>15.21</v>
      </c>
      <c r="I33" s="167">
        <f t="shared" si="1"/>
        <v>2.0658926870948036</v>
      </c>
      <c r="J33" s="167">
        <v>352.80308730638694</v>
      </c>
      <c r="K33" s="167">
        <v>0</v>
      </c>
      <c r="L33" s="167">
        <f t="shared" si="2"/>
        <v>0</v>
      </c>
      <c r="M33" s="167">
        <f t="shared" si="3"/>
        <v>3758.7905064609758</v>
      </c>
      <c r="N33" s="167">
        <f t="shared" si="4"/>
        <v>372.09999999999997</v>
      </c>
      <c r="O33" s="167">
        <f t="shared" si="5"/>
        <v>9.8994609931146247</v>
      </c>
      <c r="Q33" s="297"/>
    </row>
    <row r="34" spans="1:17" s="4" customFormat="1">
      <c r="A34" s="172">
        <v>1</v>
      </c>
      <c r="B34" s="477" t="s">
        <v>28</v>
      </c>
      <c r="C34" s="299">
        <v>38</v>
      </c>
      <c r="D34" s="173">
        <v>4600.3837842555167</v>
      </c>
      <c r="E34" s="34">
        <v>363.46</v>
      </c>
      <c r="F34" s="173">
        <f t="shared" si="0"/>
        <v>7.9006451862541498</v>
      </c>
      <c r="G34" s="173">
        <v>1268.661932930379</v>
      </c>
      <c r="H34" s="34">
        <v>0</v>
      </c>
      <c r="I34" s="173">
        <f t="shared" si="1"/>
        <v>0</v>
      </c>
      <c r="J34" s="173">
        <v>607.93455575342853</v>
      </c>
      <c r="K34" s="34">
        <v>287.5</v>
      </c>
      <c r="L34" s="173">
        <f t="shared" si="2"/>
        <v>47.291274575384854</v>
      </c>
      <c r="M34" s="173">
        <f t="shared" si="3"/>
        <v>6476.980272939325</v>
      </c>
      <c r="N34" s="173">
        <f t="shared" si="4"/>
        <v>650.96</v>
      </c>
      <c r="O34" s="173">
        <f t="shared" si="5"/>
        <v>10.050362554286231</v>
      </c>
      <c r="Q34" s="8"/>
    </row>
    <row r="35" spans="1:17" s="4" customFormat="1">
      <c r="A35" s="683" t="s">
        <v>280</v>
      </c>
      <c r="B35" s="685"/>
      <c r="C35" s="300">
        <v>38</v>
      </c>
      <c r="D35" s="175">
        <v>4600.3837842555167</v>
      </c>
      <c r="E35" s="175">
        <f>E34</f>
        <v>363.46</v>
      </c>
      <c r="F35" s="167">
        <f t="shared" ref="F35:O35" si="6">F34</f>
        <v>7.9006451862541498</v>
      </c>
      <c r="G35" s="175">
        <f t="shared" si="6"/>
        <v>1268.661932930379</v>
      </c>
      <c r="H35" s="331">
        <v>0</v>
      </c>
      <c r="I35" s="167">
        <f t="shared" si="6"/>
        <v>0</v>
      </c>
      <c r="J35" s="175">
        <f t="shared" si="6"/>
        <v>607.93455575342853</v>
      </c>
      <c r="K35" s="331">
        <v>287.5</v>
      </c>
      <c r="L35" s="167">
        <f t="shared" si="6"/>
        <v>47.291274575384854</v>
      </c>
      <c r="M35" s="167">
        <f t="shared" si="6"/>
        <v>6476.980272939325</v>
      </c>
      <c r="N35" s="167">
        <f t="shared" si="4"/>
        <v>650.96</v>
      </c>
      <c r="O35" s="167">
        <f t="shared" si="6"/>
        <v>10.050362554286231</v>
      </c>
      <c r="Q35" s="8"/>
    </row>
    <row r="36" spans="1:17" s="4" customFormat="1">
      <c r="A36" s="683" t="s">
        <v>119</v>
      </c>
      <c r="B36" s="685"/>
      <c r="C36" s="300">
        <f>C22+C31+C33+C35</f>
        <v>201</v>
      </c>
      <c r="D36" s="175">
        <v>44449.410000000018</v>
      </c>
      <c r="E36" s="175">
        <f>E22+E31+E33+E35</f>
        <v>3099.97</v>
      </c>
      <c r="F36" s="167">
        <f t="shared" si="0"/>
        <v>6.9741533127211337</v>
      </c>
      <c r="G36" s="175">
        <v>12257.950000000006</v>
      </c>
      <c r="H36" s="331">
        <v>13071.380000000001</v>
      </c>
      <c r="I36" s="167">
        <f t="shared" si="1"/>
        <v>106.63593830942364</v>
      </c>
      <c r="J36" s="175">
        <v>5873.9300000000021</v>
      </c>
      <c r="K36" s="331">
        <v>3283.1499999999996</v>
      </c>
      <c r="L36" s="167">
        <f t="shared" si="2"/>
        <v>55.89358402296245</v>
      </c>
      <c r="M36" s="167">
        <f t="shared" si="3"/>
        <v>62581.290000000023</v>
      </c>
      <c r="N36" s="167">
        <f t="shared" si="4"/>
        <v>19454.5</v>
      </c>
      <c r="O36" s="167">
        <f t="shared" si="5"/>
        <v>31.086767306969854</v>
      </c>
      <c r="Q36" s="8"/>
    </row>
    <row r="37" spans="1:17">
      <c r="C37" s="18"/>
      <c r="E37" s="12"/>
      <c r="F37" s="97"/>
      <c r="G37" s="12"/>
      <c r="H37" s="97"/>
      <c r="I37" s="12"/>
      <c r="J37" s="97"/>
      <c r="K37" s="12"/>
      <c r="L37" s="12"/>
      <c r="M37" s="12"/>
      <c r="N37" s="12"/>
    </row>
    <row r="38" spans="1:17"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7">
      <c r="H39" s="23"/>
      <c r="I39" s="23"/>
      <c r="J39" s="23"/>
      <c r="K39" s="23"/>
      <c r="L39" s="23"/>
      <c r="M39" s="23"/>
      <c r="N39" s="23"/>
      <c r="O39" s="23"/>
      <c r="P39" s="23"/>
      <c r="Q39" s="23"/>
    </row>
  </sheetData>
  <mergeCells count="15">
    <mergeCell ref="A33:B33"/>
    <mergeCell ref="A35:B35"/>
    <mergeCell ref="A36:B36"/>
    <mergeCell ref="A22:B22"/>
    <mergeCell ref="A31:B31"/>
    <mergeCell ref="A1:O1"/>
    <mergeCell ref="A2:O2"/>
    <mergeCell ref="M4:O4"/>
    <mergeCell ref="D4:F4"/>
    <mergeCell ref="G4:I4"/>
    <mergeCell ref="J4:L4"/>
    <mergeCell ref="B4:B5"/>
    <mergeCell ref="C4:C5"/>
    <mergeCell ref="A4:A5"/>
    <mergeCell ref="A3:O3"/>
  </mergeCells>
  <printOptions gridLines="1"/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>
      <selection sqref="A1:C37"/>
    </sheetView>
  </sheetViews>
  <sheetFormatPr defaultRowHeight="15"/>
  <cols>
    <col min="2" max="2" width="17.85546875" bestFit="1" customWidth="1"/>
    <col min="3" max="3" width="45" bestFit="1" customWidth="1"/>
  </cols>
  <sheetData>
    <row r="1" spans="1:3" s="15" customFormat="1" ht="15.75">
      <c r="A1" s="546">
        <v>3</v>
      </c>
      <c r="B1" s="546"/>
      <c r="C1" s="546"/>
    </row>
    <row r="2" spans="1:3" ht="19.5">
      <c r="A2" s="545" t="s">
        <v>313</v>
      </c>
      <c r="B2" s="545"/>
      <c r="C2" s="545"/>
    </row>
    <row r="3" spans="1:3" ht="15.75">
      <c r="A3" s="35" t="s">
        <v>139</v>
      </c>
      <c r="B3" s="35" t="s">
        <v>140</v>
      </c>
      <c r="C3" s="50" t="s">
        <v>141</v>
      </c>
    </row>
    <row r="4" spans="1:3">
      <c r="A4" s="36">
        <v>1</v>
      </c>
      <c r="B4" s="37" t="s">
        <v>4</v>
      </c>
      <c r="C4" s="38" t="s">
        <v>304</v>
      </c>
    </row>
    <row r="5" spans="1:3">
      <c r="A5" s="39">
        <v>2</v>
      </c>
      <c r="B5" s="40" t="s">
        <v>24</v>
      </c>
      <c r="C5" s="41" t="s">
        <v>308</v>
      </c>
    </row>
    <row r="6" spans="1:3">
      <c r="A6" s="39">
        <v>3</v>
      </c>
      <c r="B6" s="40" t="s">
        <v>5</v>
      </c>
      <c r="C6" s="41" t="s">
        <v>142</v>
      </c>
    </row>
    <row r="7" spans="1:3">
      <c r="A7" s="39">
        <v>4</v>
      </c>
      <c r="B7" s="40" t="s">
        <v>6</v>
      </c>
      <c r="C7" s="41" t="s">
        <v>143</v>
      </c>
    </row>
    <row r="8" spans="1:3">
      <c r="A8" s="39">
        <v>5</v>
      </c>
      <c r="B8" s="40" t="s">
        <v>7</v>
      </c>
      <c r="C8" s="41" t="s">
        <v>144</v>
      </c>
    </row>
    <row r="9" spans="1:3">
      <c r="A9" s="39">
        <v>6</v>
      </c>
      <c r="B9" s="40" t="s">
        <v>8</v>
      </c>
      <c r="C9" s="41" t="s">
        <v>145</v>
      </c>
    </row>
    <row r="10" spans="1:3">
      <c r="A10" s="39">
        <v>7</v>
      </c>
      <c r="B10" s="40" t="s">
        <v>9</v>
      </c>
      <c r="C10" s="41" t="s">
        <v>146</v>
      </c>
    </row>
    <row r="11" spans="1:3">
      <c r="A11" s="39">
        <v>8</v>
      </c>
      <c r="B11" s="40" t="s">
        <v>21</v>
      </c>
      <c r="C11" s="41" t="s">
        <v>307</v>
      </c>
    </row>
    <row r="12" spans="1:3">
      <c r="A12" s="39">
        <v>9</v>
      </c>
      <c r="B12" s="40" t="s">
        <v>22</v>
      </c>
      <c r="C12" s="41" t="s">
        <v>306</v>
      </c>
    </row>
    <row r="13" spans="1:3">
      <c r="A13" s="39">
        <v>10</v>
      </c>
      <c r="B13" s="40" t="s">
        <v>10</v>
      </c>
      <c r="C13" s="41" t="s">
        <v>305</v>
      </c>
    </row>
    <row r="14" spans="1:3">
      <c r="A14" s="39">
        <v>11</v>
      </c>
      <c r="B14" s="40" t="s">
        <v>11</v>
      </c>
      <c r="C14" s="41" t="s">
        <v>147</v>
      </c>
    </row>
    <row r="15" spans="1:3" s="94" customFormat="1">
      <c r="A15" s="39">
        <v>12</v>
      </c>
      <c r="B15" s="40" t="s">
        <v>23</v>
      </c>
      <c r="C15" s="41" t="s">
        <v>464</v>
      </c>
    </row>
    <row r="16" spans="1:3">
      <c r="A16" s="39">
        <v>13</v>
      </c>
      <c r="B16" s="40" t="s">
        <v>12</v>
      </c>
      <c r="C16" s="41" t="s">
        <v>148</v>
      </c>
    </row>
    <row r="17" spans="1:3" s="105" customFormat="1">
      <c r="A17" s="39">
        <v>14</v>
      </c>
      <c r="B17" s="40" t="s">
        <v>456</v>
      </c>
      <c r="C17" s="41" t="s">
        <v>469</v>
      </c>
    </row>
    <row r="18" spans="1:3">
      <c r="A18" s="39">
        <v>15</v>
      </c>
      <c r="B18" s="40" t="s">
        <v>13</v>
      </c>
      <c r="C18" s="41" t="s">
        <v>149</v>
      </c>
    </row>
    <row r="19" spans="1:3">
      <c r="A19" s="39">
        <v>16</v>
      </c>
      <c r="B19" s="40" t="s">
        <v>14</v>
      </c>
      <c r="C19" s="41" t="s">
        <v>150</v>
      </c>
    </row>
    <row r="20" spans="1:3">
      <c r="A20" s="39">
        <v>17</v>
      </c>
      <c r="B20" s="40" t="s">
        <v>16</v>
      </c>
      <c r="C20" s="41" t="s">
        <v>151</v>
      </c>
    </row>
    <row r="21" spans="1:3">
      <c r="A21" s="39">
        <v>18</v>
      </c>
      <c r="B21" s="40" t="s">
        <v>17</v>
      </c>
      <c r="C21" s="41" t="s">
        <v>152</v>
      </c>
    </row>
    <row r="22" spans="1:3">
      <c r="A22" s="39">
        <v>19</v>
      </c>
      <c r="B22" s="40" t="s">
        <v>18</v>
      </c>
      <c r="C22" s="41" t="s">
        <v>153</v>
      </c>
    </row>
    <row r="23" spans="1:3">
      <c r="A23" s="39">
        <v>20</v>
      </c>
      <c r="B23" s="40" t="s">
        <v>19</v>
      </c>
      <c r="C23" s="41" t="s">
        <v>154</v>
      </c>
    </row>
    <row r="24" spans="1:3">
      <c r="A24" s="39">
        <v>21</v>
      </c>
      <c r="B24" s="40" t="s">
        <v>20</v>
      </c>
      <c r="C24" s="41" t="s">
        <v>155</v>
      </c>
    </row>
    <row r="25" spans="1:3">
      <c r="A25" s="39">
        <v>22</v>
      </c>
      <c r="B25" s="40" t="s">
        <v>25</v>
      </c>
      <c r="C25" s="42" t="s">
        <v>156</v>
      </c>
    </row>
    <row r="26" spans="1:3">
      <c r="A26" s="39">
        <v>23</v>
      </c>
      <c r="B26" s="37" t="s">
        <v>157</v>
      </c>
      <c r="C26" s="43" t="s">
        <v>158</v>
      </c>
    </row>
    <row r="27" spans="1:3">
      <c r="A27" s="39">
        <v>24</v>
      </c>
      <c r="B27" s="44" t="s">
        <v>28</v>
      </c>
      <c r="C27" s="38" t="s">
        <v>267</v>
      </c>
    </row>
    <row r="28" spans="1:3">
      <c r="A28" s="39">
        <v>25</v>
      </c>
      <c r="B28" s="44" t="s">
        <v>27</v>
      </c>
      <c r="C28" s="41" t="s">
        <v>159</v>
      </c>
    </row>
    <row r="29" spans="1:3">
      <c r="A29" s="39">
        <v>26</v>
      </c>
      <c r="B29" s="44" t="s">
        <v>160</v>
      </c>
      <c r="C29" s="41" t="s">
        <v>161</v>
      </c>
    </row>
    <row r="30" spans="1:3">
      <c r="A30" s="39">
        <v>27</v>
      </c>
      <c r="B30" s="44" t="s">
        <v>162</v>
      </c>
      <c r="C30" s="45" t="s">
        <v>163</v>
      </c>
    </row>
    <row r="31" spans="1:3">
      <c r="A31" s="39">
        <v>28</v>
      </c>
      <c r="B31" s="44" t="s">
        <v>271</v>
      </c>
      <c r="C31" s="45" t="s">
        <v>164</v>
      </c>
    </row>
    <row r="32" spans="1:3">
      <c r="A32" s="39">
        <v>29</v>
      </c>
      <c r="B32" s="44" t="s">
        <v>29</v>
      </c>
      <c r="C32" s="41" t="s">
        <v>165</v>
      </c>
    </row>
    <row r="33" spans="1:3">
      <c r="A33" s="39">
        <v>30</v>
      </c>
      <c r="B33" s="44" t="s">
        <v>166</v>
      </c>
      <c r="C33" s="41" t="s">
        <v>167</v>
      </c>
    </row>
    <row r="34" spans="1:3">
      <c r="A34" s="46">
        <v>31</v>
      </c>
      <c r="B34" s="44" t="s">
        <v>168</v>
      </c>
      <c r="C34" s="41" t="s">
        <v>169</v>
      </c>
    </row>
    <row r="35" spans="1:3">
      <c r="A35" s="25">
        <v>32</v>
      </c>
      <c r="B35" s="44" t="s">
        <v>3</v>
      </c>
      <c r="C35" s="41" t="s">
        <v>170</v>
      </c>
    </row>
    <row r="36" spans="1:3">
      <c r="A36" s="25">
        <v>33</v>
      </c>
      <c r="B36" s="47" t="s">
        <v>171</v>
      </c>
      <c r="C36" s="48" t="s">
        <v>172</v>
      </c>
    </row>
    <row r="37" spans="1:3">
      <c r="A37" s="230">
        <v>34</v>
      </c>
      <c r="B37" s="49" t="s">
        <v>261</v>
      </c>
      <c r="C37" s="43" t="s">
        <v>263</v>
      </c>
    </row>
    <row r="38" spans="1:3">
      <c r="A38" s="95"/>
    </row>
  </sheetData>
  <mergeCells count="2">
    <mergeCell ref="A2:C2"/>
    <mergeCell ref="A1:C1"/>
  </mergeCells>
  <printOptions gridLines="1"/>
  <pageMargins left="0.7" right="0.7" top="0.75" bottom="0.75" header="0.3" footer="0.3"/>
  <pageSetup paperSize="9" scale="11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D25"/>
  <sheetViews>
    <sheetView workbookViewId="0">
      <selection sqref="A1:D25"/>
    </sheetView>
  </sheetViews>
  <sheetFormatPr defaultRowHeight="15"/>
  <cols>
    <col min="1" max="1" width="9.140625" style="11"/>
    <col min="2" max="2" width="21" customWidth="1"/>
    <col min="3" max="3" width="23.42578125" customWidth="1"/>
    <col min="4" max="4" width="32.5703125" customWidth="1"/>
  </cols>
  <sheetData>
    <row r="1" spans="1:4" s="15" customFormat="1" ht="21.75" customHeight="1">
      <c r="A1" s="563">
        <v>47</v>
      </c>
      <c r="B1" s="563"/>
      <c r="C1" s="563"/>
      <c r="D1" s="563"/>
    </row>
    <row r="2" spans="1:4" ht="52.5" customHeight="1">
      <c r="A2" s="782" t="s">
        <v>547</v>
      </c>
      <c r="B2" s="782"/>
      <c r="C2" s="782"/>
      <c r="D2" s="782"/>
    </row>
    <row r="3" spans="1:4">
      <c r="A3" s="784" t="s">
        <v>80</v>
      </c>
      <c r="B3" s="783" t="s">
        <v>246</v>
      </c>
      <c r="C3" s="783" t="s">
        <v>247</v>
      </c>
      <c r="D3" s="783" t="s">
        <v>248</v>
      </c>
    </row>
    <row r="4" spans="1:4">
      <c r="A4" s="784"/>
      <c r="B4" s="783"/>
      <c r="C4" s="783"/>
      <c r="D4" s="783"/>
    </row>
    <row r="5" spans="1:4">
      <c r="A5" s="442">
        <f>ROW(A1)</f>
        <v>1</v>
      </c>
      <c r="B5" s="138" t="s">
        <v>42</v>
      </c>
      <c r="C5" s="443">
        <v>6</v>
      </c>
      <c r="D5" s="442">
        <v>4</v>
      </c>
    </row>
    <row r="6" spans="1:4">
      <c r="A6" s="442">
        <f t="shared" ref="A6:A24" si="0">ROW(A2)</f>
        <v>2</v>
      </c>
      <c r="B6" s="138" t="s">
        <v>37</v>
      </c>
      <c r="C6" s="444">
        <v>4</v>
      </c>
      <c r="D6" s="442">
        <v>1</v>
      </c>
    </row>
    <row r="7" spans="1:4">
      <c r="A7" s="442">
        <f t="shared" si="0"/>
        <v>3</v>
      </c>
      <c r="B7" s="138" t="s">
        <v>44</v>
      </c>
      <c r="C7" s="444">
        <v>13</v>
      </c>
      <c r="D7" s="442">
        <v>4</v>
      </c>
    </row>
    <row r="8" spans="1:4">
      <c r="A8" s="442">
        <f t="shared" si="0"/>
        <v>4</v>
      </c>
      <c r="B8" s="138" t="s">
        <v>45</v>
      </c>
      <c r="C8" s="442">
        <v>6</v>
      </c>
      <c r="D8" s="442">
        <v>1</v>
      </c>
    </row>
    <row r="9" spans="1:4">
      <c r="A9" s="442">
        <f t="shared" si="0"/>
        <v>5</v>
      </c>
      <c r="B9" s="138" t="s">
        <v>46</v>
      </c>
      <c r="C9" s="442">
        <v>11</v>
      </c>
      <c r="D9" s="442">
        <v>0</v>
      </c>
    </row>
    <row r="10" spans="1:4">
      <c r="A10" s="442">
        <f t="shared" si="0"/>
        <v>6</v>
      </c>
      <c r="B10" s="138" t="s">
        <v>47</v>
      </c>
      <c r="C10" s="442">
        <v>7</v>
      </c>
      <c r="D10" s="442">
        <v>0</v>
      </c>
    </row>
    <row r="11" spans="1:4">
      <c r="A11" s="442">
        <f t="shared" si="0"/>
        <v>7</v>
      </c>
      <c r="B11" s="138" t="s">
        <v>48</v>
      </c>
      <c r="C11" s="442">
        <v>2</v>
      </c>
      <c r="D11" s="442">
        <v>5</v>
      </c>
    </row>
    <row r="12" spans="1:4">
      <c r="A12" s="442">
        <f t="shared" si="0"/>
        <v>8</v>
      </c>
      <c r="B12" s="138" t="s">
        <v>49</v>
      </c>
      <c r="C12" s="442">
        <v>15</v>
      </c>
      <c r="D12" s="442">
        <v>1</v>
      </c>
    </row>
    <row r="13" spans="1:4">
      <c r="A13" s="442">
        <f t="shared" si="0"/>
        <v>9</v>
      </c>
      <c r="B13" s="138" t="s">
        <v>50</v>
      </c>
      <c r="C13" s="442">
        <v>6</v>
      </c>
      <c r="D13" s="442">
        <v>3</v>
      </c>
    </row>
    <row r="14" spans="1:4">
      <c r="A14" s="442">
        <f t="shared" si="0"/>
        <v>10</v>
      </c>
      <c r="B14" s="138" t="s">
        <v>51</v>
      </c>
      <c r="C14" s="442">
        <v>5</v>
      </c>
      <c r="D14" s="442">
        <v>2</v>
      </c>
    </row>
    <row r="15" spans="1:4">
      <c r="A15" s="442">
        <f t="shared" si="0"/>
        <v>11</v>
      </c>
      <c r="B15" s="138" t="s">
        <v>52</v>
      </c>
      <c r="C15" s="442">
        <v>4</v>
      </c>
      <c r="D15" s="442">
        <v>1</v>
      </c>
    </row>
    <row r="16" spans="1:4">
      <c r="A16" s="442">
        <f t="shared" si="0"/>
        <v>12</v>
      </c>
      <c r="B16" s="138" t="s">
        <v>39</v>
      </c>
      <c r="C16" s="442">
        <v>3</v>
      </c>
      <c r="D16" s="442">
        <v>5</v>
      </c>
    </row>
    <row r="17" spans="1:4">
      <c r="A17" s="442">
        <f t="shared" si="0"/>
        <v>13</v>
      </c>
      <c r="B17" s="138" t="s">
        <v>40</v>
      </c>
      <c r="C17" s="442">
        <v>2</v>
      </c>
      <c r="D17" s="442">
        <v>0</v>
      </c>
    </row>
    <row r="18" spans="1:4">
      <c r="A18" s="442">
        <f t="shared" si="0"/>
        <v>14</v>
      </c>
      <c r="B18" s="138" t="s">
        <v>53</v>
      </c>
      <c r="C18" s="439">
        <v>2</v>
      </c>
      <c r="D18" s="442">
        <v>0</v>
      </c>
    </row>
    <row r="19" spans="1:4">
      <c r="A19" s="442">
        <f t="shared" si="0"/>
        <v>15</v>
      </c>
      <c r="B19" s="138" t="s">
        <v>54</v>
      </c>
      <c r="C19" s="442">
        <v>3</v>
      </c>
      <c r="D19" s="442">
        <v>8</v>
      </c>
    </row>
    <row r="20" spans="1:4">
      <c r="A20" s="442">
        <f t="shared" si="0"/>
        <v>16</v>
      </c>
      <c r="B20" s="138" t="s">
        <v>38</v>
      </c>
      <c r="C20" s="442">
        <v>9</v>
      </c>
      <c r="D20" s="442">
        <v>0</v>
      </c>
    </row>
    <row r="21" spans="1:4">
      <c r="A21" s="442">
        <f t="shared" si="0"/>
        <v>17</v>
      </c>
      <c r="B21" s="138" t="s">
        <v>55</v>
      </c>
      <c r="C21" s="442">
        <v>3</v>
      </c>
      <c r="D21" s="442">
        <v>2</v>
      </c>
    </row>
    <row r="22" spans="1:4">
      <c r="A22" s="442">
        <f t="shared" si="0"/>
        <v>18</v>
      </c>
      <c r="B22" s="138" t="s">
        <v>43</v>
      </c>
      <c r="C22" s="442">
        <v>3</v>
      </c>
      <c r="D22" s="442">
        <v>6</v>
      </c>
    </row>
    <row r="23" spans="1:4">
      <c r="A23" s="442">
        <f t="shared" si="0"/>
        <v>19</v>
      </c>
      <c r="B23" s="138" t="s">
        <v>41</v>
      </c>
      <c r="C23" s="439">
        <v>4</v>
      </c>
      <c r="D23" s="442">
        <v>0</v>
      </c>
    </row>
    <row r="24" spans="1:4">
      <c r="A24" s="442">
        <f t="shared" si="0"/>
        <v>20</v>
      </c>
      <c r="B24" s="138" t="s">
        <v>56</v>
      </c>
      <c r="C24" s="445">
        <v>1</v>
      </c>
      <c r="D24" s="442">
        <v>0</v>
      </c>
    </row>
    <row r="25" spans="1:4" s="4" customFormat="1">
      <c r="A25" s="768" t="s">
        <v>57</v>
      </c>
      <c r="B25" s="768"/>
      <c r="C25" s="439">
        <f>SUM(C5:C24)</f>
        <v>109</v>
      </c>
      <c r="D25" s="439">
        <f>SUM(D5:D24)</f>
        <v>43</v>
      </c>
    </row>
  </sheetData>
  <mergeCells count="7">
    <mergeCell ref="A1:D1"/>
    <mergeCell ref="A2:D2"/>
    <mergeCell ref="A25:B25"/>
    <mergeCell ref="B3:B4"/>
    <mergeCell ref="C3:C4"/>
    <mergeCell ref="D3:D4"/>
    <mergeCell ref="A3:A4"/>
  </mergeCells>
  <printOptions gridLines="1"/>
  <pageMargins left="0.78" right="0.25" top="0.75" bottom="0.75" header="0.18" footer="0.3"/>
  <pageSetup scale="10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23"/>
  <sheetViews>
    <sheetView workbookViewId="0">
      <selection sqref="A1:G23"/>
    </sheetView>
  </sheetViews>
  <sheetFormatPr defaultRowHeight="15"/>
  <cols>
    <col min="1" max="1" width="8" customWidth="1"/>
    <col min="2" max="2" width="20.28515625" bestFit="1" customWidth="1"/>
    <col min="3" max="3" width="17.85546875" customWidth="1"/>
    <col min="4" max="4" width="13.28515625" customWidth="1"/>
    <col min="5" max="5" width="14" bestFit="1" customWidth="1"/>
    <col min="6" max="6" width="12.5703125" customWidth="1"/>
    <col min="7" max="7" width="13.28515625" style="485" customWidth="1"/>
  </cols>
  <sheetData>
    <row r="1" spans="1:7" ht="22.5" customHeight="1">
      <c r="A1" s="565">
        <v>48</v>
      </c>
      <c r="B1" s="565"/>
      <c r="C1" s="565"/>
      <c r="D1" s="565"/>
      <c r="E1" s="565"/>
      <c r="F1" s="565"/>
      <c r="G1" s="565"/>
    </row>
    <row r="2" spans="1:7" ht="27.75" customHeight="1">
      <c r="A2" s="785" t="s">
        <v>540</v>
      </c>
      <c r="B2" s="785"/>
      <c r="C2" s="785"/>
      <c r="D2" s="785"/>
      <c r="E2" s="785"/>
      <c r="F2" s="785"/>
      <c r="G2" s="785"/>
    </row>
    <row r="3" spans="1:7" s="463" customFormat="1" ht="21.75" customHeight="1">
      <c r="A3" s="435" t="s">
        <v>58</v>
      </c>
      <c r="B3" s="435" t="s">
        <v>34</v>
      </c>
      <c r="C3" s="435" t="s">
        <v>432</v>
      </c>
      <c r="D3" s="486">
        <v>43543</v>
      </c>
      <c r="E3" s="486">
        <v>43635</v>
      </c>
      <c r="F3" s="486">
        <v>44093</v>
      </c>
      <c r="G3" s="486">
        <v>44184</v>
      </c>
    </row>
    <row r="4" spans="1:7">
      <c r="A4" s="484">
        <v>1</v>
      </c>
      <c r="B4" s="484" t="s">
        <v>42</v>
      </c>
      <c r="C4" s="484" t="s">
        <v>16</v>
      </c>
      <c r="D4" s="484" t="s">
        <v>433</v>
      </c>
      <c r="E4" s="484" t="s">
        <v>433</v>
      </c>
      <c r="F4" s="484" t="s">
        <v>472</v>
      </c>
      <c r="G4" s="484" t="s">
        <v>566</v>
      </c>
    </row>
    <row r="5" spans="1:7">
      <c r="A5" s="484">
        <v>2</v>
      </c>
      <c r="B5" s="484" t="s">
        <v>37</v>
      </c>
      <c r="C5" s="484" t="s">
        <v>16</v>
      </c>
      <c r="D5" s="484" t="s">
        <v>434</v>
      </c>
      <c r="E5" s="484" t="s">
        <v>435</v>
      </c>
      <c r="F5" s="484" t="s">
        <v>473</v>
      </c>
      <c r="G5" s="484" t="s">
        <v>536</v>
      </c>
    </row>
    <row r="6" spans="1:7">
      <c r="A6" s="484">
        <v>3</v>
      </c>
      <c r="B6" s="484" t="s">
        <v>44</v>
      </c>
      <c r="C6" s="484" t="s">
        <v>16</v>
      </c>
      <c r="D6" s="484" t="s">
        <v>436</v>
      </c>
      <c r="E6" s="484" t="s">
        <v>548</v>
      </c>
      <c r="F6" s="484" t="s">
        <v>437</v>
      </c>
      <c r="G6" s="484" t="s">
        <v>437</v>
      </c>
    </row>
    <row r="7" spans="1:7">
      <c r="A7" s="484">
        <v>4</v>
      </c>
      <c r="B7" s="484" t="s">
        <v>372</v>
      </c>
      <c r="C7" s="484" t="s">
        <v>16</v>
      </c>
      <c r="D7" s="484" t="s">
        <v>438</v>
      </c>
      <c r="E7" s="484" t="s">
        <v>439</v>
      </c>
      <c r="F7" s="484" t="s">
        <v>474</v>
      </c>
      <c r="G7" s="484" t="s">
        <v>562</v>
      </c>
    </row>
    <row r="8" spans="1:7">
      <c r="A8" s="484">
        <v>5</v>
      </c>
      <c r="B8" s="484" t="s">
        <v>370</v>
      </c>
      <c r="C8" s="484" t="s">
        <v>16</v>
      </c>
      <c r="D8" s="484" t="s">
        <v>440</v>
      </c>
      <c r="E8" s="484" t="s">
        <v>475</v>
      </c>
      <c r="F8" s="484" t="s">
        <v>475</v>
      </c>
      <c r="G8" s="484" t="s">
        <v>437</v>
      </c>
    </row>
    <row r="9" spans="1:7">
      <c r="A9" s="484">
        <v>6</v>
      </c>
      <c r="B9" s="484" t="s">
        <v>373</v>
      </c>
      <c r="C9" s="484" t="s">
        <v>16</v>
      </c>
      <c r="D9" s="484" t="s">
        <v>441</v>
      </c>
      <c r="E9" s="484">
        <v>21.102018999999999</v>
      </c>
      <c r="F9" s="484" t="s">
        <v>538</v>
      </c>
      <c r="G9" s="484" t="s">
        <v>538</v>
      </c>
    </row>
    <row r="10" spans="1:7">
      <c r="A10" s="484">
        <v>7</v>
      </c>
      <c r="B10" s="484" t="s">
        <v>365</v>
      </c>
      <c r="C10" s="484" t="s">
        <v>16</v>
      </c>
      <c r="D10" s="484" t="s">
        <v>442</v>
      </c>
      <c r="E10" s="484" t="s">
        <v>442</v>
      </c>
      <c r="F10" s="484" t="s">
        <v>537</v>
      </c>
      <c r="G10" s="484" t="s">
        <v>537</v>
      </c>
    </row>
    <row r="11" spans="1:7">
      <c r="A11" s="484">
        <v>8</v>
      </c>
      <c r="B11" s="484" t="s">
        <v>364</v>
      </c>
      <c r="C11" s="484" t="s">
        <v>16</v>
      </c>
      <c r="D11" s="484" t="s">
        <v>476</v>
      </c>
      <c r="E11" s="484" t="s">
        <v>476</v>
      </c>
      <c r="F11" s="484" t="s">
        <v>476</v>
      </c>
      <c r="G11" s="484" t="s">
        <v>437</v>
      </c>
    </row>
    <row r="12" spans="1:7">
      <c r="A12" s="484">
        <v>9</v>
      </c>
      <c r="B12" s="484" t="s">
        <v>367</v>
      </c>
      <c r="C12" s="484" t="s">
        <v>16</v>
      </c>
      <c r="D12" s="484" t="s">
        <v>443</v>
      </c>
      <c r="E12" s="484" t="s">
        <v>444</v>
      </c>
      <c r="F12" s="484" t="s">
        <v>477</v>
      </c>
      <c r="G12" s="484" t="s">
        <v>564</v>
      </c>
    </row>
    <row r="13" spans="1:7">
      <c r="A13" s="484">
        <v>10</v>
      </c>
      <c r="B13" s="484" t="s">
        <v>369</v>
      </c>
      <c r="C13" s="484" t="s">
        <v>16</v>
      </c>
      <c r="D13" s="484" t="s">
        <v>445</v>
      </c>
      <c r="E13" s="484" t="s">
        <v>539</v>
      </c>
      <c r="F13" s="484" t="s">
        <v>539</v>
      </c>
      <c r="G13" s="484" t="s">
        <v>539</v>
      </c>
    </row>
    <row r="14" spans="1:7">
      <c r="A14" s="484">
        <v>11</v>
      </c>
      <c r="B14" s="484" t="s">
        <v>368</v>
      </c>
      <c r="C14" s="484" t="s">
        <v>16</v>
      </c>
      <c r="D14" s="484" t="s">
        <v>442</v>
      </c>
      <c r="E14" s="484" t="s">
        <v>442</v>
      </c>
      <c r="F14" s="484" t="s">
        <v>478</v>
      </c>
      <c r="G14" s="484" t="s">
        <v>437</v>
      </c>
    </row>
    <row r="15" spans="1:7">
      <c r="A15" s="484">
        <v>12</v>
      </c>
      <c r="B15" s="484" t="s">
        <v>39</v>
      </c>
      <c r="C15" s="484" t="s">
        <v>16</v>
      </c>
      <c r="D15" s="484" t="s">
        <v>446</v>
      </c>
      <c r="E15" s="484" t="s">
        <v>447</v>
      </c>
      <c r="F15" s="484" t="s">
        <v>550</v>
      </c>
      <c r="G15" s="484" t="s">
        <v>565</v>
      </c>
    </row>
    <row r="16" spans="1:7">
      <c r="A16" s="484">
        <v>13</v>
      </c>
      <c r="B16" s="484" t="s">
        <v>40</v>
      </c>
      <c r="C16" s="484" t="s">
        <v>16</v>
      </c>
      <c r="D16" s="484" t="s">
        <v>549</v>
      </c>
      <c r="E16" s="484" t="s">
        <v>549</v>
      </c>
      <c r="F16" s="484" t="s">
        <v>549</v>
      </c>
      <c r="G16" s="484" t="s">
        <v>437</v>
      </c>
    </row>
    <row r="17" spans="1:7">
      <c r="A17" s="484">
        <v>14</v>
      </c>
      <c r="B17" s="484" t="s">
        <v>374</v>
      </c>
      <c r="C17" s="484" t="s">
        <v>16</v>
      </c>
      <c r="D17" s="484" t="s">
        <v>480</v>
      </c>
      <c r="E17" s="484" t="s">
        <v>480</v>
      </c>
      <c r="F17" s="484" t="s">
        <v>480</v>
      </c>
      <c r="G17" s="484" t="s">
        <v>437</v>
      </c>
    </row>
    <row r="18" spans="1:7">
      <c r="A18" s="484">
        <v>15</v>
      </c>
      <c r="B18" s="484" t="s">
        <v>375</v>
      </c>
      <c r="C18" s="484" t="s">
        <v>16</v>
      </c>
      <c r="D18" s="484" t="s">
        <v>438</v>
      </c>
      <c r="E18" s="484" t="s">
        <v>455</v>
      </c>
      <c r="F18" s="484" t="s">
        <v>479</v>
      </c>
      <c r="G18" s="484" t="s">
        <v>437</v>
      </c>
    </row>
    <row r="19" spans="1:7">
      <c r="A19" s="484">
        <v>16</v>
      </c>
      <c r="B19" s="484" t="s">
        <v>38</v>
      </c>
      <c r="C19" s="484" t="s">
        <v>16</v>
      </c>
      <c r="D19" s="484" t="s">
        <v>448</v>
      </c>
      <c r="E19" s="484" t="s">
        <v>439</v>
      </c>
      <c r="F19" s="484" t="s">
        <v>481</v>
      </c>
      <c r="G19" s="484" t="s">
        <v>437</v>
      </c>
    </row>
    <row r="20" spans="1:7">
      <c r="A20" s="484">
        <v>17</v>
      </c>
      <c r="B20" s="484" t="s">
        <v>55</v>
      </c>
      <c r="C20" s="484" t="s">
        <v>16</v>
      </c>
      <c r="D20" s="484" t="s">
        <v>326</v>
      </c>
      <c r="E20" s="484" t="s">
        <v>449</v>
      </c>
      <c r="F20" s="484" t="s">
        <v>482</v>
      </c>
      <c r="G20" s="484" t="s">
        <v>437</v>
      </c>
    </row>
    <row r="21" spans="1:7">
      <c r="A21" s="484">
        <v>18</v>
      </c>
      <c r="B21" s="484" t="s">
        <v>43</v>
      </c>
      <c r="C21" s="484" t="s">
        <v>16</v>
      </c>
      <c r="D21" s="484" t="s">
        <v>450</v>
      </c>
      <c r="E21" s="484" t="s">
        <v>479</v>
      </c>
      <c r="F21" s="484" t="s">
        <v>479</v>
      </c>
      <c r="G21" s="484" t="s">
        <v>437</v>
      </c>
    </row>
    <row r="22" spans="1:7">
      <c r="A22" s="484">
        <v>19</v>
      </c>
      <c r="B22" s="484" t="s">
        <v>41</v>
      </c>
      <c r="C22" s="484" t="s">
        <v>16</v>
      </c>
      <c r="D22" s="484" t="s">
        <v>451</v>
      </c>
      <c r="E22" s="484" t="s">
        <v>452</v>
      </c>
      <c r="F22" s="484" t="s">
        <v>483</v>
      </c>
      <c r="G22" s="484" t="s">
        <v>561</v>
      </c>
    </row>
    <row r="23" spans="1:7">
      <c r="A23" s="484">
        <v>20</v>
      </c>
      <c r="B23" s="484" t="s">
        <v>56</v>
      </c>
      <c r="C23" s="484" t="s">
        <v>16</v>
      </c>
      <c r="D23" s="484" t="s">
        <v>453</v>
      </c>
      <c r="E23" s="484" t="s">
        <v>454</v>
      </c>
      <c r="F23" s="484" t="s">
        <v>484</v>
      </c>
      <c r="G23" s="484" t="s">
        <v>437</v>
      </c>
    </row>
  </sheetData>
  <mergeCells count="2">
    <mergeCell ref="A2:G2"/>
    <mergeCell ref="A1:G1"/>
  </mergeCells>
  <printOptions gridLines="1"/>
  <pageMargins left="0.55000000000000004" right="0.25" top="0.75" bottom="0.75" header="0.18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F11"/>
    </sheetView>
  </sheetViews>
  <sheetFormatPr defaultRowHeight="15"/>
  <cols>
    <col min="1" max="1" width="33.28515625" customWidth="1"/>
    <col min="2" max="2" width="19.140625" customWidth="1"/>
    <col min="3" max="3" width="13.7109375" bestFit="1" customWidth="1"/>
    <col min="4" max="4" width="14.140625" customWidth="1"/>
    <col min="5" max="5" width="14.85546875" customWidth="1"/>
    <col min="6" max="6" width="14.42578125" style="8" customWidth="1"/>
    <col min="7" max="7" width="11.5703125" customWidth="1"/>
    <col min="8" max="8" width="12" customWidth="1"/>
  </cols>
  <sheetData>
    <row r="1" spans="1:8" s="15" customFormat="1" ht="24" customHeight="1">
      <c r="A1" s="549">
        <v>4</v>
      </c>
      <c r="B1" s="549"/>
      <c r="C1" s="549"/>
      <c r="D1" s="549"/>
      <c r="E1" s="549"/>
      <c r="F1" s="549"/>
    </row>
    <row r="2" spans="1:8" ht="24.75" customHeight="1">
      <c r="A2" s="547" t="s">
        <v>250</v>
      </c>
      <c r="B2" s="547"/>
      <c r="C2" s="547"/>
      <c r="D2" s="547"/>
      <c r="E2" s="547"/>
      <c r="F2" s="547"/>
    </row>
    <row r="3" spans="1:8" ht="19.5" customHeight="1">
      <c r="A3" s="548" t="s">
        <v>552</v>
      </c>
      <c r="B3" s="548"/>
      <c r="C3" s="548"/>
      <c r="D3" s="548"/>
      <c r="E3" s="548"/>
      <c r="F3" s="548"/>
    </row>
    <row r="4" spans="1:8" ht="13.5" customHeight="1">
      <c r="A4" s="487"/>
      <c r="B4" s="487"/>
      <c r="C4" s="487"/>
      <c r="D4" s="487"/>
      <c r="E4" s="19"/>
      <c r="F4" s="499"/>
    </row>
    <row r="5" spans="1:8" ht="20.25" customHeight="1">
      <c r="A5" s="553" t="s">
        <v>251</v>
      </c>
      <c r="B5" s="554" t="s">
        <v>252</v>
      </c>
      <c r="C5" s="551" t="s">
        <v>264</v>
      </c>
      <c r="D5" s="551" t="s">
        <v>326</v>
      </c>
      <c r="E5" s="552" t="s">
        <v>454</v>
      </c>
      <c r="F5" s="556" t="s">
        <v>499</v>
      </c>
    </row>
    <row r="6" spans="1:8" ht="41.25" customHeight="1">
      <c r="A6" s="553"/>
      <c r="B6" s="555"/>
      <c r="C6" s="551"/>
      <c r="D6" s="551"/>
      <c r="E6" s="552"/>
      <c r="F6" s="556"/>
      <c r="H6" s="550"/>
    </row>
    <row r="7" spans="1:8" ht="41.25" customHeight="1">
      <c r="A7" s="512" t="s">
        <v>253</v>
      </c>
      <c r="B7" s="513">
        <v>60</v>
      </c>
      <c r="C7" s="514">
        <v>34.049999999999997</v>
      </c>
      <c r="D7" s="514">
        <v>31.79</v>
      </c>
      <c r="E7" s="514">
        <v>34.89</v>
      </c>
      <c r="F7" s="515">
        <v>36.86</v>
      </c>
      <c r="H7" s="550"/>
    </row>
    <row r="8" spans="1:8" ht="40.5" customHeight="1">
      <c r="A8" s="512" t="s">
        <v>254</v>
      </c>
      <c r="B8" s="513">
        <v>60</v>
      </c>
      <c r="C8" s="514">
        <v>33.090000000000003</v>
      </c>
      <c r="D8" s="514">
        <v>36.159999999999997</v>
      </c>
      <c r="E8" s="514">
        <v>38.25</v>
      </c>
      <c r="F8" s="515">
        <v>36.86</v>
      </c>
      <c r="H8" s="104"/>
    </row>
    <row r="9" spans="1:8" ht="41.25" customHeight="1">
      <c r="A9" s="512" t="s">
        <v>255</v>
      </c>
      <c r="B9" s="513">
        <v>40</v>
      </c>
      <c r="C9" s="514">
        <v>41.58</v>
      </c>
      <c r="D9" s="514">
        <v>41.28</v>
      </c>
      <c r="E9" s="514">
        <v>44.65</v>
      </c>
      <c r="F9" s="515">
        <f>200623.55/546981.7*100</f>
        <v>36.678292893528244</v>
      </c>
      <c r="H9" s="104"/>
    </row>
    <row r="10" spans="1:8" ht="34.5" customHeight="1">
      <c r="A10" s="512" t="s">
        <v>256</v>
      </c>
      <c r="B10" s="513">
        <v>18</v>
      </c>
      <c r="C10" s="514">
        <v>19.55</v>
      </c>
      <c r="D10" s="514">
        <v>19.420000000000002</v>
      </c>
      <c r="E10" s="514">
        <v>19.86</v>
      </c>
      <c r="F10" s="515">
        <f>97730.99/546981.7*100</f>
        <v>17.867323532030415</v>
      </c>
      <c r="H10" s="104"/>
    </row>
    <row r="11" spans="1:8" ht="40.5" customHeight="1">
      <c r="A11" s="512" t="s">
        <v>257</v>
      </c>
      <c r="B11" s="513">
        <v>10</v>
      </c>
      <c r="C11" s="514">
        <v>44.21</v>
      </c>
      <c r="D11" s="514">
        <v>44.92</v>
      </c>
      <c r="E11" s="514">
        <v>58.75</v>
      </c>
      <c r="F11" s="515">
        <v>36.68</v>
      </c>
      <c r="H11" s="104"/>
    </row>
    <row r="12" spans="1:8" ht="15.75">
      <c r="H12" s="104"/>
    </row>
  </sheetData>
  <mergeCells count="10">
    <mergeCell ref="A2:F2"/>
    <mergeCell ref="A3:F3"/>
    <mergeCell ref="A1:F1"/>
    <mergeCell ref="H6:H7"/>
    <mergeCell ref="D5:D6"/>
    <mergeCell ref="C5:C6"/>
    <mergeCell ref="E5:E6"/>
    <mergeCell ref="A5:A6"/>
    <mergeCell ref="B5:B6"/>
    <mergeCell ref="F5:F6"/>
  </mergeCells>
  <printOptions gridLines="1"/>
  <pageMargins left="0.25" right="0.25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topLeftCell="A4" zoomScale="82" zoomScaleNormal="82" workbookViewId="0">
      <selection activeCell="F38" sqref="F38"/>
    </sheetView>
  </sheetViews>
  <sheetFormatPr defaultRowHeight="15"/>
  <cols>
    <col min="1" max="1" width="5.140625" customWidth="1"/>
    <col min="2" max="2" width="13" customWidth="1"/>
    <col min="3" max="3" width="6.28515625" customWidth="1"/>
    <col min="4" max="4" width="8.28515625" customWidth="1"/>
    <col min="5" max="5" width="8" customWidth="1"/>
    <col min="6" max="6" width="16.7109375" customWidth="1"/>
    <col min="7" max="7" width="6.85546875" customWidth="1"/>
    <col min="8" max="8" width="9" bestFit="1" customWidth="1"/>
    <col min="9" max="9" width="12.7109375" bestFit="1" customWidth="1"/>
    <col min="10" max="10" width="9" bestFit="1" customWidth="1"/>
    <col min="11" max="11" width="8.42578125" customWidth="1"/>
    <col min="13" max="15" width="9.140625" customWidth="1"/>
  </cols>
  <sheetData>
    <row r="1" spans="1:11" s="15" customFormat="1" ht="18">
      <c r="A1" s="559">
        <v>5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</row>
    <row r="2" spans="1:11" ht="22.5">
      <c r="A2" s="560" t="s">
        <v>138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22.5">
      <c r="A3" s="561" t="s">
        <v>541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</row>
    <row r="4" spans="1:11" ht="30">
      <c r="A4" s="106" t="s">
        <v>352</v>
      </c>
      <c r="B4" s="106" t="s">
        <v>0</v>
      </c>
      <c r="C4" s="106" t="s">
        <v>126</v>
      </c>
      <c r="D4" s="106" t="s">
        <v>127</v>
      </c>
      <c r="E4" s="106" t="s">
        <v>128</v>
      </c>
      <c r="F4" s="106" t="s">
        <v>129</v>
      </c>
      <c r="G4" s="106" t="s">
        <v>130</v>
      </c>
      <c r="H4" s="106" t="s">
        <v>131</v>
      </c>
      <c r="I4" s="106" t="s">
        <v>132</v>
      </c>
      <c r="J4" s="106" t="s">
        <v>133</v>
      </c>
      <c r="K4" s="106" t="s">
        <v>134</v>
      </c>
    </row>
    <row r="5" spans="1:11">
      <c r="A5" s="107">
        <v>1</v>
      </c>
      <c r="B5" s="107" t="s">
        <v>4</v>
      </c>
      <c r="C5" s="107">
        <v>0</v>
      </c>
      <c r="D5" s="107">
        <v>1</v>
      </c>
      <c r="E5" s="107">
        <v>0</v>
      </c>
      <c r="F5" s="107">
        <f>C5+D5+E5</f>
        <v>1</v>
      </c>
      <c r="G5" s="107">
        <v>0</v>
      </c>
      <c r="H5" s="107">
        <v>0</v>
      </c>
      <c r="I5" s="107">
        <v>0</v>
      </c>
      <c r="J5" s="107">
        <v>0</v>
      </c>
      <c r="K5" s="107">
        <v>0</v>
      </c>
    </row>
    <row r="6" spans="1:11">
      <c r="A6" s="107">
        <v>2</v>
      </c>
      <c r="B6" s="107" t="s">
        <v>5</v>
      </c>
      <c r="C6" s="107">
        <v>1</v>
      </c>
      <c r="D6" s="107">
        <v>5</v>
      </c>
      <c r="E6" s="107">
        <v>0</v>
      </c>
      <c r="F6" s="107">
        <f t="shared" ref="F6:F36" si="0">C6+D6+E6</f>
        <v>6</v>
      </c>
      <c r="G6" s="107">
        <v>2</v>
      </c>
      <c r="H6" s="107">
        <v>1</v>
      </c>
      <c r="I6" s="107">
        <v>8</v>
      </c>
      <c r="J6" s="107">
        <v>0</v>
      </c>
      <c r="K6" s="107">
        <v>9</v>
      </c>
    </row>
    <row r="7" spans="1:11">
      <c r="A7" s="107">
        <v>3</v>
      </c>
      <c r="B7" s="107" t="s">
        <v>6</v>
      </c>
      <c r="C7" s="107">
        <v>2</v>
      </c>
      <c r="D7" s="107">
        <v>3</v>
      </c>
      <c r="E7" s="107">
        <v>0</v>
      </c>
      <c r="F7" s="107">
        <f t="shared" si="0"/>
        <v>5</v>
      </c>
      <c r="G7" s="107">
        <v>0</v>
      </c>
      <c r="H7" s="107">
        <v>0</v>
      </c>
      <c r="I7" s="107">
        <v>2</v>
      </c>
      <c r="J7" s="107">
        <v>0</v>
      </c>
      <c r="K7" s="107">
        <v>2</v>
      </c>
    </row>
    <row r="8" spans="1:11">
      <c r="A8" s="107">
        <v>4</v>
      </c>
      <c r="B8" s="107" t="s">
        <v>7</v>
      </c>
      <c r="C8" s="107">
        <v>0</v>
      </c>
      <c r="D8" s="107">
        <v>1</v>
      </c>
      <c r="E8" s="107">
        <v>0</v>
      </c>
      <c r="F8" s="107">
        <f t="shared" si="0"/>
        <v>1</v>
      </c>
      <c r="G8" s="107">
        <v>0</v>
      </c>
      <c r="H8" s="107">
        <v>0</v>
      </c>
      <c r="I8" s="107">
        <v>1</v>
      </c>
      <c r="J8" s="107">
        <v>0</v>
      </c>
      <c r="K8" s="107">
        <v>1</v>
      </c>
    </row>
    <row r="9" spans="1:11">
      <c r="A9" s="107">
        <v>5</v>
      </c>
      <c r="B9" s="107" t="s">
        <v>8</v>
      </c>
      <c r="C9" s="107">
        <v>3</v>
      </c>
      <c r="D9" s="107">
        <v>5</v>
      </c>
      <c r="E9" s="107">
        <v>0</v>
      </c>
      <c r="F9" s="107">
        <f t="shared" si="0"/>
        <v>8</v>
      </c>
      <c r="G9" s="107">
        <v>0</v>
      </c>
      <c r="H9" s="107">
        <v>3</v>
      </c>
      <c r="I9" s="107">
        <v>5</v>
      </c>
      <c r="J9" s="107">
        <v>0</v>
      </c>
      <c r="K9" s="107">
        <v>8</v>
      </c>
    </row>
    <row r="10" spans="1:11">
      <c r="A10" s="107">
        <v>6</v>
      </c>
      <c r="B10" s="107" t="s">
        <v>9</v>
      </c>
      <c r="C10" s="107">
        <v>3</v>
      </c>
      <c r="D10" s="107">
        <v>5</v>
      </c>
      <c r="E10" s="107">
        <v>0</v>
      </c>
      <c r="F10" s="107">
        <f t="shared" si="0"/>
        <v>8</v>
      </c>
      <c r="G10" s="107">
        <v>0</v>
      </c>
      <c r="H10" s="107">
        <v>1</v>
      </c>
      <c r="I10" s="107">
        <v>5</v>
      </c>
      <c r="J10" s="107">
        <v>0</v>
      </c>
      <c r="K10" s="107">
        <v>6</v>
      </c>
    </row>
    <row r="11" spans="1:11">
      <c r="A11" s="107">
        <v>7</v>
      </c>
      <c r="B11" s="107" t="s">
        <v>11</v>
      </c>
      <c r="C11" s="107">
        <v>0</v>
      </c>
      <c r="D11" s="107">
        <v>2</v>
      </c>
      <c r="E11" s="107">
        <v>0</v>
      </c>
      <c r="F11" s="107">
        <f t="shared" si="0"/>
        <v>2</v>
      </c>
      <c r="G11" s="107">
        <v>1</v>
      </c>
      <c r="H11" s="107">
        <v>0</v>
      </c>
      <c r="I11" s="107">
        <v>2</v>
      </c>
      <c r="J11" s="107">
        <v>0</v>
      </c>
      <c r="K11" s="107">
        <v>2</v>
      </c>
    </row>
    <row r="12" spans="1:11">
      <c r="A12" s="126">
        <v>8</v>
      </c>
      <c r="B12" s="107" t="s">
        <v>12</v>
      </c>
      <c r="C12" s="107">
        <v>0</v>
      </c>
      <c r="D12" s="107">
        <v>1</v>
      </c>
      <c r="E12" s="107">
        <v>0</v>
      </c>
      <c r="F12" s="107">
        <f t="shared" si="0"/>
        <v>1</v>
      </c>
      <c r="G12" s="107">
        <v>1</v>
      </c>
      <c r="H12" s="107">
        <v>0</v>
      </c>
      <c r="I12" s="107">
        <v>1</v>
      </c>
      <c r="J12" s="107">
        <v>0</v>
      </c>
      <c r="K12" s="107">
        <v>1</v>
      </c>
    </row>
    <row r="13" spans="1:11" s="105" customFormat="1">
      <c r="A13" s="111">
        <v>9</v>
      </c>
      <c r="B13" s="112" t="s">
        <v>456</v>
      </c>
      <c r="C13" s="107">
        <v>6</v>
      </c>
      <c r="D13" s="107">
        <v>4</v>
      </c>
      <c r="E13" s="107">
        <v>0</v>
      </c>
      <c r="F13" s="107">
        <f>C13+D13+E13</f>
        <v>10</v>
      </c>
      <c r="G13" s="107">
        <v>126</v>
      </c>
      <c r="H13" s="107">
        <v>0</v>
      </c>
      <c r="I13" s="107">
        <v>0</v>
      </c>
      <c r="J13" s="110">
        <v>0</v>
      </c>
      <c r="K13" s="111">
        <v>0</v>
      </c>
    </row>
    <row r="14" spans="1:11">
      <c r="A14" s="294">
        <v>10</v>
      </c>
      <c r="B14" s="107" t="s">
        <v>13</v>
      </c>
      <c r="C14" s="107">
        <v>0</v>
      </c>
      <c r="D14" s="107">
        <v>1</v>
      </c>
      <c r="E14" s="107">
        <v>0</v>
      </c>
      <c r="F14" s="107">
        <f t="shared" si="0"/>
        <v>1</v>
      </c>
      <c r="G14" s="107">
        <v>0</v>
      </c>
      <c r="H14" s="107">
        <v>0</v>
      </c>
      <c r="I14" s="107">
        <v>1</v>
      </c>
      <c r="J14" s="107">
        <v>0</v>
      </c>
      <c r="K14" s="107">
        <v>1</v>
      </c>
    </row>
    <row r="15" spans="1:11">
      <c r="A15" s="107">
        <v>11</v>
      </c>
      <c r="B15" s="107" t="s">
        <v>14</v>
      </c>
      <c r="C15" s="107">
        <v>1</v>
      </c>
      <c r="D15" s="107">
        <v>2</v>
      </c>
      <c r="E15" s="107">
        <v>0</v>
      </c>
      <c r="F15" s="107">
        <f t="shared" si="0"/>
        <v>3</v>
      </c>
      <c r="G15" s="107">
        <v>0</v>
      </c>
      <c r="H15" s="107">
        <v>1</v>
      </c>
      <c r="I15" s="107">
        <v>1</v>
      </c>
      <c r="J15" s="107">
        <v>1</v>
      </c>
      <c r="K15" s="107">
        <v>3</v>
      </c>
    </row>
    <row r="16" spans="1:11">
      <c r="A16" s="107">
        <v>12</v>
      </c>
      <c r="B16" s="107" t="s">
        <v>15</v>
      </c>
      <c r="C16" s="107">
        <v>0</v>
      </c>
      <c r="D16" s="107">
        <v>1</v>
      </c>
      <c r="E16" s="107">
        <v>0</v>
      </c>
      <c r="F16" s="107">
        <f t="shared" si="0"/>
        <v>1</v>
      </c>
      <c r="G16" s="107">
        <v>0</v>
      </c>
      <c r="H16" s="107">
        <v>0</v>
      </c>
      <c r="I16" s="107">
        <v>1</v>
      </c>
      <c r="J16" s="107">
        <v>0</v>
      </c>
      <c r="K16" s="107">
        <v>1</v>
      </c>
    </row>
    <row r="17" spans="1:12">
      <c r="A17" s="107">
        <v>13</v>
      </c>
      <c r="B17" s="107" t="s">
        <v>16</v>
      </c>
      <c r="C17" s="107">
        <v>43</v>
      </c>
      <c r="D17" s="107">
        <v>19</v>
      </c>
      <c r="E17" s="107">
        <v>0</v>
      </c>
      <c r="F17" s="107">
        <f t="shared" si="0"/>
        <v>62</v>
      </c>
      <c r="G17" s="107">
        <v>221</v>
      </c>
      <c r="H17" s="107">
        <v>121</v>
      </c>
      <c r="I17" s="107">
        <v>73</v>
      </c>
      <c r="J17" s="107">
        <v>0</v>
      </c>
      <c r="K17" s="107">
        <v>194</v>
      </c>
    </row>
    <row r="18" spans="1:12">
      <c r="A18" s="107">
        <v>14</v>
      </c>
      <c r="B18" s="107" t="s">
        <v>17</v>
      </c>
      <c r="C18" s="107">
        <v>0</v>
      </c>
      <c r="D18" s="107">
        <v>2</v>
      </c>
      <c r="E18" s="107">
        <v>0</v>
      </c>
      <c r="F18" s="107">
        <f t="shared" si="0"/>
        <v>2</v>
      </c>
      <c r="G18" s="107">
        <v>1</v>
      </c>
      <c r="H18" s="107">
        <v>0</v>
      </c>
      <c r="I18" s="107">
        <v>2</v>
      </c>
      <c r="J18" s="107">
        <v>0</v>
      </c>
      <c r="K18" s="107">
        <v>2</v>
      </c>
    </row>
    <row r="19" spans="1:12">
      <c r="A19" s="107">
        <v>15</v>
      </c>
      <c r="B19" s="107" t="s">
        <v>18</v>
      </c>
      <c r="C19" s="107">
        <v>1</v>
      </c>
      <c r="D19" s="107">
        <v>3</v>
      </c>
      <c r="E19" s="107">
        <v>0</v>
      </c>
      <c r="F19" s="107">
        <f t="shared" si="0"/>
        <v>4</v>
      </c>
      <c r="G19" s="107">
        <v>0</v>
      </c>
      <c r="H19" s="107">
        <v>0</v>
      </c>
      <c r="I19" s="107">
        <v>1</v>
      </c>
      <c r="J19" s="107">
        <v>2</v>
      </c>
      <c r="K19" s="107">
        <v>3</v>
      </c>
    </row>
    <row r="20" spans="1:12">
      <c r="A20" s="107">
        <v>16</v>
      </c>
      <c r="B20" s="107" t="s">
        <v>19</v>
      </c>
      <c r="C20" s="107">
        <v>1</v>
      </c>
      <c r="D20" s="107">
        <v>1</v>
      </c>
      <c r="E20" s="107">
        <v>0</v>
      </c>
      <c r="F20" s="107">
        <f t="shared" si="0"/>
        <v>2</v>
      </c>
      <c r="G20" s="107">
        <v>0</v>
      </c>
      <c r="H20" s="107">
        <v>1</v>
      </c>
      <c r="I20" s="107">
        <v>1</v>
      </c>
      <c r="J20" s="107">
        <v>0</v>
      </c>
      <c r="K20" s="107">
        <v>2</v>
      </c>
    </row>
    <row r="21" spans="1:12">
      <c r="A21" s="293">
        <v>17</v>
      </c>
      <c r="B21" s="107" t="s">
        <v>20</v>
      </c>
      <c r="C21" s="107">
        <v>0</v>
      </c>
      <c r="D21" s="107">
        <v>1</v>
      </c>
      <c r="E21" s="107">
        <v>0</v>
      </c>
      <c r="F21" s="107">
        <f t="shared" si="0"/>
        <v>1</v>
      </c>
      <c r="G21" s="107">
        <v>5</v>
      </c>
      <c r="H21" s="107">
        <v>0</v>
      </c>
      <c r="I21" s="107">
        <v>1</v>
      </c>
      <c r="J21" s="107">
        <v>0</v>
      </c>
      <c r="K21" s="107">
        <v>1</v>
      </c>
    </row>
    <row r="22" spans="1:12" s="4" customFormat="1" ht="18.75" customHeight="1">
      <c r="A22" s="557" t="s">
        <v>135</v>
      </c>
      <c r="B22" s="558"/>
      <c r="C22" s="108">
        <f>SUM(C5:C21)</f>
        <v>61</v>
      </c>
      <c r="D22" s="108">
        <f t="shared" ref="D22:K22" si="1">SUM(D5:D21)</f>
        <v>57</v>
      </c>
      <c r="E22" s="108">
        <f t="shared" si="1"/>
        <v>0</v>
      </c>
      <c r="F22" s="108">
        <f t="shared" si="0"/>
        <v>118</v>
      </c>
      <c r="G22" s="108">
        <f t="shared" si="1"/>
        <v>357</v>
      </c>
      <c r="H22" s="108">
        <f t="shared" si="1"/>
        <v>128</v>
      </c>
      <c r="I22" s="108">
        <f t="shared" si="1"/>
        <v>105</v>
      </c>
      <c r="J22" s="108">
        <f t="shared" si="1"/>
        <v>3</v>
      </c>
      <c r="K22" s="109">
        <f t="shared" si="1"/>
        <v>236</v>
      </c>
    </row>
    <row r="23" spans="1:12">
      <c r="A23" s="107">
        <v>1</v>
      </c>
      <c r="B23" s="107" t="s">
        <v>24</v>
      </c>
      <c r="C23" s="107">
        <v>0</v>
      </c>
      <c r="D23" s="107">
        <v>5</v>
      </c>
      <c r="E23" s="107">
        <v>0</v>
      </c>
      <c r="F23" s="107">
        <f t="shared" si="0"/>
        <v>5</v>
      </c>
      <c r="G23" s="107">
        <v>9</v>
      </c>
      <c r="H23" s="107">
        <v>1</v>
      </c>
      <c r="I23" s="107">
        <v>6</v>
      </c>
      <c r="J23" s="110">
        <v>0</v>
      </c>
      <c r="K23" s="111">
        <v>7</v>
      </c>
      <c r="L23" s="96"/>
    </row>
    <row r="24" spans="1:12">
      <c r="A24" s="107">
        <v>2</v>
      </c>
      <c r="B24" s="107" t="s">
        <v>26</v>
      </c>
      <c r="C24" s="107">
        <v>0</v>
      </c>
      <c r="D24" s="107">
        <v>1</v>
      </c>
      <c r="E24" s="107">
        <v>0</v>
      </c>
      <c r="F24" s="107">
        <f t="shared" si="0"/>
        <v>1</v>
      </c>
      <c r="G24" s="107">
        <v>0</v>
      </c>
      <c r="H24" s="107">
        <v>0</v>
      </c>
      <c r="I24" s="107">
        <v>1</v>
      </c>
      <c r="J24" s="110">
        <v>0</v>
      </c>
      <c r="K24" s="111">
        <v>1</v>
      </c>
      <c r="L24" s="96"/>
    </row>
    <row r="25" spans="1:12">
      <c r="A25" s="107">
        <v>3</v>
      </c>
      <c r="B25" s="107" t="s">
        <v>21</v>
      </c>
      <c r="C25" s="107">
        <v>0</v>
      </c>
      <c r="D25" s="107">
        <v>5</v>
      </c>
      <c r="E25" s="107">
        <v>0</v>
      </c>
      <c r="F25" s="107">
        <f t="shared" si="0"/>
        <v>5</v>
      </c>
      <c r="G25" s="107">
        <v>2</v>
      </c>
      <c r="H25" s="107">
        <v>0</v>
      </c>
      <c r="I25" s="107">
        <v>5</v>
      </c>
      <c r="J25" s="110">
        <v>0</v>
      </c>
      <c r="K25" s="111">
        <v>5</v>
      </c>
      <c r="L25" s="96"/>
    </row>
    <row r="26" spans="1:12">
      <c r="A26" s="107">
        <v>4</v>
      </c>
      <c r="B26" s="107" t="s">
        <v>22</v>
      </c>
      <c r="C26" s="107">
        <v>1</v>
      </c>
      <c r="D26" s="107">
        <v>5</v>
      </c>
      <c r="E26" s="107">
        <v>0</v>
      </c>
      <c r="F26" s="107">
        <f t="shared" si="0"/>
        <v>6</v>
      </c>
      <c r="G26" s="107">
        <v>0</v>
      </c>
      <c r="H26" s="107">
        <v>1</v>
      </c>
      <c r="I26" s="107">
        <v>5</v>
      </c>
      <c r="J26" s="110">
        <v>0</v>
      </c>
      <c r="K26" s="111">
        <v>6</v>
      </c>
      <c r="L26" s="96"/>
    </row>
    <row r="27" spans="1:12">
      <c r="A27" s="107">
        <v>5</v>
      </c>
      <c r="B27" s="107" t="s">
        <v>10</v>
      </c>
      <c r="C27" s="107">
        <v>0</v>
      </c>
      <c r="D27" s="107">
        <v>1</v>
      </c>
      <c r="E27" s="107">
        <v>0</v>
      </c>
      <c r="F27" s="107">
        <f t="shared" si="0"/>
        <v>1</v>
      </c>
      <c r="G27" s="107">
        <v>1</v>
      </c>
      <c r="H27" s="107">
        <v>0</v>
      </c>
      <c r="I27" s="107">
        <v>1</v>
      </c>
      <c r="J27" s="110">
        <v>0</v>
      </c>
      <c r="K27" s="111">
        <v>1</v>
      </c>
      <c r="L27" s="96"/>
    </row>
    <row r="28" spans="1:12" ht="15.75" customHeight="1">
      <c r="A28" s="107">
        <v>6</v>
      </c>
      <c r="B28" s="107" t="s">
        <v>23</v>
      </c>
      <c r="C28" s="107">
        <v>0</v>
      </c>
      <c r="D28" s="107">
        <v>1</v>
      </c>
      <c r="E28" s="107">
        <v>0</v>
      </c>
      <c r="F28" s="107">
        <f t="shared" si="0"/>
        <v>1</v>
      </c>
      <c r="G28" s="107">
        <v>0</v>
      </c>
      <c r="H28" s="107">
        <v>0</v>
      </c>
      <c r="I28" s="107">
        <v>1</v>
      </c>
      <c r="J28" s="110">
        <v>0</v>
      </c>
      <c r="K28" s="111">
        <v>1</v>
      </c>
      <c r="L28" s="96"/>
    </row>
    <row r="29" spans="1:12" s="14" customFormat="1">
      <c r="A29" s="107">
        <v>7</v>
      </c>
      <c r="B29" s="107" t="s">
        <v>261</v>
      </c>
      <c r="C29" s="107">
        <v>3</v>
      </c>
      <c r="D29" s="107">
        <v>2</v>
      </c>
      <c r="E29" s="107">
        <v>0</v>
      </c>
      <c r="F29" s="107">
        <f t="shared" si="0"/>
        <v>5</v>
      </c>
      <c r="G29" s="107">
        <v>0</v>
      </c>
      <c r="H29" s="107">
        <v>0</v>
      </c>
      <c r="I29" s="107">
        <v>0</v>
      </c>
      <c r="J29" s="110">
        <v>0</v>
      </c>
      <c r="K29" s="111">
        <v>0</v>
      </c>
      <c r="L29" s="96"/>
    </row>
    <row r="30" spans="1:12">
      <c r="A30" s="107">
        <v>8</v>
      </c>
      <c r="B30" s="107" t="s">
        <v>25</v>
      </c>
      <c r="C30" s="107">
        <v>0</v>
      </c>
      <c r="D30" s="107">
        <v>1</v>
      </c>
      <c r="E30" s="107">
        <v>0</v>
      </c>
      <c r="F30" s="107">
        <f t="shared" si="0"/>
        <v>1</v>
      </c>
      <c r="G30" s="107">
        <v>0</v>
      </c>
      <c r="H30" s="107">
        <v>0</v>
      </c>
      <c r="I30" s="107">
        <v>1</v>
      </c>
      <c r="J30" s="110">
        <v>0</v>
      </c>
      <c r="K30" s="111">
        <v>1</v>
      </c>
      <c r="L30" s="96"/>
    </row>
    <row r="31" spans="1:12" s="4" customFormat="1" ht="18.75" customHeight="1">
      <c r="A31" s="557" t="s">
        <v>136</v>
      </c>
      <c r="B31" s="558"/>
      <c r="C31" s="108">
        <f>SUM(C23:C30)</f>
        <v>4</v>
      </c>
      <c r="D31" s="108">
        <f>SUM(D23:D30)</f>
        <v>21</v>
      </c>
      <c r="E31" s="108">
        <f>SUM(E23:E30)</f>
        <v>0</v>
      </c>
      <c r="F31" s="108">
        <f t="shared" si="0"/>
        <v>25</v>
      </c>
      <c r="G31" s="108">
        <f>SUM(G23:G30)</f>
        <v>12</v>
      </c>
      <c r="H31" s="108">
        <f>SUM(H23:H30)</f>
        <v>2</v>
      </c>
      <c r="I31" s="108">
        <f>SUM(I23:I30)</f>
        <v>20</v>
      </c>
      <c r="J31" s="108">
        <f>SUM(J23:J30)</f>
        <v>0</v>
      </c>
      <c r="K31" s="113">
        <f>SUM(K23:K30)</f>
        <v>22</v>
      </c>
    </row>
    <row r="32" spans="1:12" ht="15" customHeight="1">
      <c r="A32" s="107">
        <v>1</v>
      </c>
      <c r="B32" s="107" t="s">
        <v>27</v>
      </c>
      <c r="C32" s="107">
        <v>22</v>
      </c>
      <c r="D32" s="107">
        <v>8</v>
      </c>
      <c r="E32" s="107">
        <v>0</v>
      </c>
      <c r="F32" s="107">
        <f t="shared" si="0"/>
        <v>30</v>
      </c>
      <c r="G32" s="107">
        <v>9</v>
      </c>
      <c r="H32" s="107">
        <v>0</v>
      </c>
      <c r="I32" s="107">
        <v>0</v>
      </c>
      <c r="J32" s="107">
        <v>0</v>
      </c>
      <c r="K32" s="107">
        <v>0</v>
      </c>
    </row>
    <row r="33" spans="1:11" s="4" customFormat="1" ht="18.75" customHeight="1">
      <c r="A33" s="557" t="s">
        <v>137</v>
      </c>
      <c r="B33" s="558"/>
      <c r="C33" s="108">
        <f>C32</f>
        <v>22</v>
      </c>
      <c r="D33" s="108">
        <f t="shared" ref="D33:K33" si="2">D32</f>
        <v>8</v>
      </c>
      <c r="E33" s="108">
        <f t="shared" si="2"/>
        <v>0</v>
      </c>
      <c r="F33" s="108">
        <f t="shared" si="0"/>
        <v>30</v>
      </c>
      <c r="G33" s="108">
        <f t="shared" si="2"/>
        <v>9</v>
      </c>
      <c r="H33" s="108">
        <f t="shared" si="2"/>
        <v>0</v>
      </c>
      <c r="I33" s="108">
        <f t="shared" si="2"/>
        <v>0</v>
      </c>
      <c r="J33" s="108">
        <f t="shared" si="2"/>
        <v>0</v>
      </c>
      <c r="K33" s="108">
        <f t="shared" si="2"/>
        <v>0</v>
      </c>
    </row>
    <row r="34" spans="1:11">
      <c r="A34" s="107">
        <v>1</v>
      </c>
      <c r="B34" s="107" t="s">
        <v>28</v>
      </c>
      <c r="C34" s="107">
        <v>20</v>
      </c>
      <c r="D34" s="107">
        <v>18</v>
      </c>
      <c r="E34" s="107">
        <v>0</v>
      </c>
      <c r="F34" s="107">
        <f t="shared" si="0"/>
        <v>38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</row>
    <row r="35" spans="1:11" s="4" customFormat="1" ht="18.75" customHeight="1">
      <c r="A35" s="557" t="s">
        <v>275</v>
      </c>
      <c r="B35" s="558"/>
      <c r="C35" s="108">
        <f>C34</f>
        <v>20</v>
      </c>
      <c r="D35" s="108">
        <f t="shared" ref="D35:K35" si="3">D34</f>
        <v>18</v>
      </c>
      <c r="E35" s="108">
        <f t="shared" si="3"/>
        <v>0</v>
      </c>
      <c r="F35" s="108">
        <f t="shared" si="0"/>
        <v>38</v>
      </c>
      <c r="G35" s="108">
        <f t="shared" si="3"/>
        <v>0</v>
      </c>
      <c r="H35" s="108">
        <f t="shared" si="3"/>
        <v>0</v>
      </c>
      <c r="I35" s="108">
        <f t="shared" si="3"/>
        <v>0</v>
      </c>
      <c r="J35" s="108">
        <f t="shared" si="3"/>
        <v>0</v>
      </c>
      <c r="K35" s="108">
        <f t="shared" si="3"/>
        <v>0</v>
      </c>
    </row>
    <row r="36" spans="1:11" s="4" customFormat="1" ht="18.75" customHeight="1">
      <c r="A36" s="557" t="s">
        <v>119</v>
      </c>
      <c r="B36" s="558"/>
      <c r="C36" s="108">
        <f>C22+C31+C33+C35</f>
        <v>107</v>
      </c>
      <c r="D36" s="108">
        <f>D22+D31+D33+D35</f>
        <v>104</v>
      </c>
      <c r="E36" s="108">
        <f>E22+E31+E33+E35</f>
        <v>0</v>
      </c>
      <c r="F36" s="108">
        <f t="shared" si="0"/>
        <v>211</v>
      </c>
      <c r="G36" s="108">
        <f>G22+G31+G33+G35</f>
        <v>378</v>
      </c>
      <c r="H36" s="108">
        <f>H22+H31+H33+H35</f>
        <v>130</v>
      </c>
      <c r="I36" s="108">
        <f>I22+I31+I33+I35</f>
        <v>125</v>
      </c>
      <c r="J36" s="108">
        <f>J22+J31+J33+J35</f>
        <v>3</v>
      </c>
      <c r="K36" s="108">
        <f>K22+K31+K33+K35</f>
        <v>258</v>
      </c>
    </row>
  </sheetData>
  <mergeCells count="8">
    <mergeCell ref="A33:B33"/>
    <mergeCell ref="A35:B35"/>
    <mergeCell ref="A36:B36"/>
    <mergeCell ref="A1:K1"/>
    <mergeCell ref="A2:K2"/>
    <mergeCell ref="A3:K3"/>
    <mergeCell ref="A22:B22"/>
    <mergeCell ref="A31:B31"/>
  </mergeCells>
  <pageMargins left="0.74" right="0.25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="106" zoomScaleNormal="106" workbookViewId="0">
      <selection activeCell="D25" sqref="D25"/>
    </sheetView>
  </sheetViews>
  <sheetFormatPr defaultRowHeight="15"/>
  <cols>
    <col min="1" max="1" width="4.7109375" customWidth="1"/>
    <col min="2" max="2" width="28.7109375" bestFit="1" customWidth="1"/>
    <col min="3" max="3" width="15" bestFit="1" customWidth="1"/>
    <col min="4" max="4" width="15.28515625" bestFit="1" customWidth="1"/>
    <col min="5" max="6" width="10.28515625" bestFit="1" customWidth="1"/>
    <col min="7" max="7" width="11.28515625" customWidth="1"/>
    <col min="8" max="8" width="12.7109375" bestFit="1" customWidth="1"/>
    <col min="9" max="9" width="21.85546875" customWidth="1"/>
    <col min="10" max="10" width="14.5703125" customWidth="1"/>
    <col min="11" max="11" width="13.7109375" bestFit="1" customWidth="1"/>
    <col min="12" max="12" width="12.28515625" bestFit="1" customWidth="1"/>
    <col min="13" max="15" width="11" bestFit="1" customWidth="1"/>
    <col min="16" max="16" width="13.7109375" bestFit="1" customWidth="1"/>
  </cols>
  <sheetData>
    <row r="1" spans="1:10" s="15" customFormat="1" ht="15.75">
      <c r="A1" s="563">
        <v>14</v>
      </c>
      <c r="B1" s="563"/>
      <c r="C1" s="563"/>
      <c r="D1" s="563"/>
      <c r="E1" s="563"/>
      <c r="F1" s="563"/>
      <c r="G1" s="563"/>
      <c r="H1" s="563"/>
    </row>
    <row r="2" spans="1:10">
      <c r="A2" s="562" t="s">
        <v>311</v>
      </c>
      <c r="B2" s="562"/>
      <c r="C2" s="562"/>
      <c r="D2" s="562"/>
      <c r="E2" s="562"/>
      <c r="F2" s="562"/>
      <c r="G2" s="562"/>
      <c r="H2" s="562"/>
    </row>
    <row r="3" spans="1:10">
      <c r="A3" s="564" t="s">
        <v>489</v>
      </c>
      <c r="B3" s="564"/>
      <c r="C3" s="564"/>
      <c r="D3" s="564"/>
      <c r="E3" s="564"/>
      <c r="F3" s="564"/>
      <c r="G3" s="564"/>
      <c r="H3" s="564"/>
    </row>
    <row r="4" spans="1:10" ht="30">
      <c r="A4" s="523" t="s">
        <v>58</v>
      </c>
      <c r="B4" s="524" t="s">
        <v>199</v>
      </c>
      <c r="C4" s="524" t="s">
        <v>211</v>
      </c>
      <c r="D4" s="523" t="s">
        <v>260</v>
      </c>
      <c r="E4" s="524" t="s">
        <v>200</v>
      </c>
      <c r="F4" s="523" t="s">
        <v>201</v>
      </c>
      <c r="G4" s="523" t="s">
        <v>312</v>
      </c>
      <c r="H4" s="524" t="s">
        <v>202</v>
      </c>
    </row>
    <row r="5" spans="1:10" s="12" customFormat="1">
      <c r="A5" s="525">
        <v>1</v>
      </c>
      <c r="B5" s="526" t="s">
        <v>203</v>
      </c>
      <c r="C5" s="90">
        <v>118</v>
      </c>
      <c r="D5" s="90">
        <v>25</v>
      </c>
      <c r="E5" s="90">
        <v>30</v>
      </c>
      <c r="F5" s="90">
        <v>38</v>
      </c>
      <c r="G5" s="90">
        <v>0</v>
      </c>
      <c r="H5" s="527">
        <f>C5+D5+E5+F5+G5</f>
        <v>211</v>
      </c>
    </row>
    <row r="6" spans="1:10" s="12" customFormat="1">
      <c r="A6" s="525">
        <v>2</v>
      </c>
      <c r="B6" s="526" t="s">
        <v>204</v>
      </c>
      <c r="C6" s="34">
        <v>1235001.48</v>
      </c>
      <c r="D6" s="34">
        <v>156259.35999999999</v>
      </c>
      <c r="E6" s="34">
        <v>63433.98</v>
      </c>
      <c r="F6" s="34">
        <v>29134.16</v>
      </c>
      <c r="G6" s="34">
        <v>0</v>
      </c>
      <c r="H6" s="528">
        <f>C6+D6+E6+F6+G6</f>
        <v>1483828.9799999997</v>
      </c>
    </row>
    <row r="7" spans="1:10" s="12" customFormat="1">
      <c r="A7" s="525">
        <v>3</v>
      </c>
      <c r="B7" s="526" t="s">
        <v>205</v>
      </c>
      <c r="C7" s="34">
        <v>383685.68</v>
      </c>
      <c r="D7" s="34">
        <v>33220.629999999997</v>
      </c>
      <c r="E7" s="34">
        <v>16103.43</v>
      </c>
      <c r="F7" s="34">
        <v>32789.279999999999</v>
      </c>
      <c r="G7" s="34">
        <v>81182.679999999993</v>
      </c>
      <c r="H7" s="528">
        <f>C7+D7+E7+F7+G7</f>
        <v>546981.69999999995</v>
      </c>
    </row>
    <row r="8" spans="1:10" s="12" customFormat="1">
      <c r="A8" s="525">
        <v>4</v>
      </c>
      <c r="B8" s="526" t="s">
        <v>465</v>
      </c>
      <c r="C8" s="34">
        <f>C7/C6*100</f>
        <v>31.067629165918088</v>
      </c>
      <c r="D8" s="34">
        <f>D7/D6*100</f>
        <v>21.259929645174537</v>
      </c>
      <c r="E8" s="34">
        <f>E7/E6*100</f>
        <v>25.38612585872745</v>
      </c>
      <c r="F8" s="34">
        <f>F7/F6*100</f>
        <v>112.54582249840051</v>
      </c>
      <c r="G8" s="34">
        <v>0</v>
      </c>
      <c r="H8" s="34">
        <f>H7/H6*100</f>
        <v>36.862853291893522</v>
      </c>
    </row>
    <row r="9" spans="1:10" s="12" customFormat="1">
      <c r="A9" s="525">
        <v>5</v>
      </c>
      <c r="B9" s="526" t="s">
        <v>206</v>
      </c>
      <c r="C9" s="34">
        <v>89207.74</v>
      </c>
      <c r="D9" s="34">
        <v>8608.92</v>
      </c>
      <c r="E9" s="34">
        <v>10911.26</v>
      </c>
      <c r="F9" s="34">
        <v>10712.95</v>
      </c>
      <c r="G9" s="34">
        <v>81182.679999999993</v>
      </c>
      <c r="H9" s="528">
        <f>C9+D9+E9+F9+G9</f>
        <v>200623.55</v>
      </c>
    </row>
    <row r="10" spans="1:10" s="12" customFormat="1">
      <c r="A10" s="525"/>
      <c r="B10" s="526" t="s">
        <v>207</v>
      </c>
      <c r="C10" s="34">
        <f t="shared" ref="C10:H10" si="0">C9/C7*100</f>
        <v>23.250213560224612</v>
      </c>
      <c r="D10" s="34">
        <f t="shared" si="0"/>
        <v>25.914379107199352</v>
      </c>
      <c r="E10" s="34">
        <f t="shared" si="0"/>
        <v>67.757365977310428</v>
      </c>
      <c r="F10" s="34">
        <f t="shared" si="0"/>
        <v>32.672111129003142</v>
      </c>
      <c r="G10" s="34">
        <f t="shared" si="0"/>
        <v>100</v>
      </c>
      <c r="H10" s="34">
        <f t="shared" si="0"/>
        <v>36.678292893528244</v>
      </c>
    </row>
    <row r="11" spans="1:10" s="12" customFormat="1">
      <c r="A11" s="525">
        <v>6</v>
      </c>
      <c r="B11" s="526" t="s">
        <v>208</v>
      </c>
      <c r="C11" s="34">
        <v>11371.85</v>
      </c>
      <c r="D11" s="34">
        <v>786.4</v>
      </c>
      <c r="E11" s="34">
        <v>3160.46</v>
      </c>
      <c r="F11" s="34">
        <v>8054.17</v>
      </c>
      <c r="G11" s="34">
        <v>74358.11</v>
      </c>
      <c r="H11" s="528">
        <f>C11+D11+E11+F11+G11</f>
        <v>97730.989999999991</v>
      </c>
      <c r="J11" s="97"/>
    </row>
    <row r="12" spans="1:10" s="12" customFormat="1">
      <c r="A12" s="525"/>
      <c r="B12" s="526" t="s">
        <v>209</v>
      </c>
      <c r="C12" s="34">
        <f t="shared" ref="C12:H12" si="1">C11/C7*100</f>
        <v>2.9638453017063342</v>
      </c>
      <c r="D12" s="34">
        <f t="shared" si="1"/>
        <v>2.367203752607943</v>
      </c>
      <c r="E12" s="34">
        <f t="shared" si="1"/>
        <v>19.626005143003695</v>
      </c>
      <c r="F12" s="34">
        <f t="shared" si="1"/>
        <v>24.56342438748274</v>
      </c>
      <c r="G12" s="34">
        <f t="shared" si="1"/>
        <v>91.593564045927039</v>
      </c>
      <c r="H12" s="34">
        <f t="shared" si="1"/>
        <v>17.867323532030412</v>
      </c>
      <c r="J12" s="97"/>
    </row>
    <row r="13" spans="1:10" s="12" customFormat="1">
      <c r="A13" s="525">
        <v>7</v>
      </c>
      <c r="B13" s="526" t="s">
        <v>328</v>
      </c>
      <c r="C13" s="34">
        <v>57983.49</v>
      </c>
      <c r="D13" s="34">
        <v>7566.63</v>
      </c>
      <c r="E13" s="34">
        <v>6861.15</v>
      </c>
      <c r="F13" s="34">
        <v>335.6</v>
      </c>
      <c r="G13" s="34">
        <v>6824.57</v>
      </c>
      <c r="H13" s="528">
        <f>C13+D13+E13+F13+G13</f>
        <v>79571.44</v>
      </c>
      <c r="J13" s="97"/>
    </row>
    <row r="14" spans="1:10" s="12" customFormat="1">
      <c r="A14" s="525"/>
      <c r="B14" s="526" t="s">
        <v>209</v>
      </c>
      <c r="C14" s="34">
        <f t="shared" ref="C14:H14" si="2">C13/C7*100</f>
        <v>15.112237183311089</v>
      </c>
      <c r="D14" s="34">
        <f t="shared" si="2"/>
        <v>22.776900979903154</v>
      </c>
      <c r="E14" s="34">
        <f t="shared" si="2"/>
        <v>42.606761416667126</v>
      </c>
      <c r="F14" s="34">
        <f t="shared" si="2"/>
        <v>1.0235052431770384</v>
      </c>
      <c r="G14" s="34">
        <f t="shared" si="2"/>
        <v>8.406435954072963</v>
      </c>
      <c r="H14" s="34">
        <f t="shared" si="2"/>
        <v>14.547367855268286</v>
      </c>
      <c r="J14" s="97"/>
    </row>
    <row r="15" spans="1:10" s="12" customFormat="1">
      <c r="A15" s="525">
        <v>8</v>
      </c>
      <c r="B15" s="526" t="s">
        <v>329</v>
      </c>
      <c r="C15" s="34">
        <v>20660.95</v>
      </c>
      <c r="D15" s="34">
        <v>255.89</v>
      </c>
      <c r="E15" s="34">
        <v>889.65</v>
      </c>
      <c r="F15" s="34">
        <v>2323.1799999999998</v>
      </c>
      <c r="G15" s="34">
        <v>0</v>
      </c>
      <c r="H15" s="528">
        <f>C15+D15+E15+F15+G15</f>
        <v>24129.670000000002</v>
      </c>
      <c r="J15" s="97"/>
    </row>
    <row r="16" spans="1:10" s="12" customFormat="1">
      <c r="A16" s="525"/>
      <c r="B16" s="526" t="s">
        <v>209</v>
      </c>
      <c r="C16" s="34">
        <f t="shared" ref="C16:H16" si="3">C15/C7*100</f>
        <v>5.3848634642814925</v>
      </c>
      <c r="D16" s="34">
        <f t="shared" si="3"/>
        <v>0.77027437468825855</v>
      </c>
      <c r="E16" s="34">
        <f t="shared" si="3"/>
        <v>5.5245994176395961</v>
      </c>
      <c r="F16" s="34">
        <f t="shared" si="3"/>
        <v>7.0851814983433608</v>
      </c>
      <c r="G16" s="34">
        <f t="shared" si="3"/>
        <v>0</v>
      </c>
      <c r="H16" s="34">
        <f t="shared" si="3"/>
        <v>4.4114218080787717</v>
      </c>
      <c r="J16" s="97"/>
    </row>
    <row r="17" spans="1:11" ht="29.25">
      <c r="A17" s="525">
        <v>9</v>
      </c>
      <c r="B17" s="529" t="s">
        <v>309</v>
      </c>
      <c r="C17" s="34">
        <v>13.34</v>
      </c>
      <c r="D17" s="34">
        <v>76.59</v>
      </c>
      <c r="E17" s="34">
        <v>0</v>
      </c>
      <c r="F17" s="34">
        <v>0</v>
      </c>
      <c r="G17" s="34">
        <v>0</v>
      </c>
      <c r="H17" s="528">
        <v>16.12</v>
      </c>
      <c r="J17" s="23"/>
      <c r="K17" s="23"/>
    </row>
    <row r="18" spans="1:11" ht="29.25">
      <c r="A18" s="525">
        <v>10</v>
      </c>
      <c r="B18" s="529" t="s">
        <v>310</v>
      </c>
      <c r="C18" s="34">
        <v>86.66</v>
      </c>
      <c r="D18" s="34">
        <v>23.41</v>
      </c>
      <c r="E18" s="34">
        <v>0</v>
      </c>
      <c r="F18" s="34">
        <v>0</v>
      </c>
      <c r="G18" s="34">
        <v>0</v>
      </c>
      <c r="H18" s="528">
        <v>83.88</v>
      </c>
      <c r="J18" s="23"/>
      <c r="K18" s="23"/>
    </row>
    <row r="19" spans="1:11">
      <c r="J19" s="23"/>
      <c r="K19" s="23"/>
    </row>
    <row r="20" spans="1:11">
      <c r="J20" s="23"/>
    </row>
    <row r="21" spans="1:11">
      <c r="J21" s="162"/>
    </row>
  </sheetData>
  <mergeCells count="3">
    <mergeCell ref="A2:H2"/>
    <mergeCell ref="A1:H1"/>
    <mergeCell ref="A3:H3"/>
  </mergeCells>
  <printOptions gridLines="1"/>
  <pageMargins left="0.25" right="0.25" top="0.75" bottom="0.75" header="0.3" footer="0.3"/>
  <pageSetup paperSize="9" scale="90" orientation="portrait" r:id="rId1"/>
  <ignoredErrors>
    <ignoredError sqref="H8 H10:H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73"/>
  <sheetViews>
    <sheetView topLeftCell="A22" workbookViewId="0">
      <selection sqref="A1:F39"/>
    </sheetView>
  </sheetViews>
  <sheetFormatPr defaultRowHeight="15"/>
  <cols>
    <col min="1" max="1" width="8" customWidth="1"/>
    <col min="2" max="2" width="12.5703125" customWidth="1"/>
    <col min="3" max="3" width="16" style="2" customWidth="1"/>
    <col min="4" max="4" width="18.28515625" style="23" customWidth="1"/>
    <col min="5" max="5" width="18.140625" customWidth="1"/>
    <col min="6" max="6" width="19.85546875" customWidth="1"/>
    <col min="7" max="7" width="14.7109375" customWidth="1"/>
    <col min="8" max="8" width="15.28515625" customWidth="1"/>
    <col min="9" max="9" width="20.7109375" customWidth="1"/>
    <col min="10" max="10" width="16.5703125" customWidth="1"/>
    <col min="11" max="11" width="18.5703125" customWidth="1"/>
    <col min="12" max="12" width="15" bestFit="1" customWidth="1"/>
    <col min="13" max="13" width="8.42578125" customWidth="1"/>
    <col min="17" max="17" width="7.140625" customWidth="1"/>
    <col min="18" max="18" width="17.5703125" customWidth="1"/>
  </cols>
  <sheetData>
    <row r="1" spans="1:13" s="15" customFormat="1" ht="15" customHeight="1">
      <c r="A1" s="565">
        <v>15</v>
      </c>
      <c r="B1" s="565"/>
      <c r="C1" s="565"/>
      <c r="D1" s="565"/>
      <c r="E1" s="565"/>
      <c r="F1" s="565"/>
    </row>
    <row r="2" spans="1:13" ht="19.5">
      <c r="A2" s="568" t="s">
        <v>466</v>
      </c>
      <c r="B2" s="568"/>
      <c r="C2" s="568"/>
      <c r="D2" s="568"/>
      <c r="E2" s="568"/>
      <c r="F2" s="568"/>
    </row>
    <row r="3" spans="1:13" ht="18.75" customHeight="1">
      <c r="A3" s="568" t="s">
        <v>486</v>
      </c>
      <c r="B3" s="568"/>
      <c r="C3" s="568"/>
      <c r="D3" s="568"/>
      <c r="E3" s="568"/>
      <c r="F3" s="568"/>
      <c r="I3" s="19"/>
      <c r="J3" s="19"/>
      <c r="K3" s="19"/>
      <c r="L3" s="19"/>
      <c r="M3" s="19"/>
    </row>
    <row r="4" spans="1:13" ht="39" customHeight="1">
      <c r="A4" s="114" t="s">
        <v>100</v>
      </c>
      <c r="B4" s="114" t="s">
        <v>0</v>
      </c>
      <c r="C4" s="114" t="s">
        <v>32</v>
      </c>
      <c r="D4" s="115" t="s">
        <v>1</v>
      </c>
      <c r="E4" s="114" t="s">
        <v>2</v>
      </c>
      <c r="F4" s="115" t="s">
        <v>3</v>
      </c>
    </row>
    <row r="5" spans="1:13">
      <c r="A5" s="116">
        <f>ROW(A1)</f>
        <v>1</v>
      </c>
      <c r="B5" s="116" t="s">
        <v>4</v>
      </c>
      <c r="C5" s="117">
        <v>1</v>
      </c>
      <c r="D5" s="303">
        <v>8208.14</v>
      </c>
      <c r="E5" s="303">
        <v>5084.8100000000004</v>
      </c>
      <c r="F5" s="118">
        <f>E5/D5*100</f>
        <v>61.948382946684646</v>
      </c>
      <c r="I5" s="98"/>
    </row>
    <row r="6" spans="1:13">
      <c r="A6" s="116">
        <f t="shared" ref="A6:A12" si="0">ROW(A2)</f>
        <v>2</v>
      </c>
      <c r="B6" s="51" t="s">
        <v>5</v>
      </c>
      <c r="C6" s="117">
        <v>6</v>
      </c>
      <c r="D6" s="303">
        <v>128519.9</v>
      </c>
      <c r="E6" s="303">
        <v>34145.129999999997</v>
      </c>
      <c r="F6" s="118">
        <f t="shared" ref="F6:F39" si="1">E6/D6*100</f>
        <v>26.567971185785233</v>
      </c>
      <c r="I6" s="98"/>
    </row>
    <row r="7" spans="1:13">
      <c r="A7" s="116">
        <f t="shared" si="0"/>
        <v>3</v>
      </c>
      <c r="B7" s="51" t="s">
        <v>6</v>
      </c>
      <c r="C7" s="117">
        <v>5</v>
      </c>
      <c r="D7" s="303">
        <v>20028.09</v>
      </c>
      <c r="E7" s="303">
        <v>6220.96</v>
      </c>
      <c r="F7" s="118">
        <f t="shared" si="1"/>
        <v>31.061174580301966</v>
      </c>
      <c r="I7" s="98"/>
    </row>
    <row r="8" spans="1:13">
      <c r="A8" s="116">
        <f t="shared" si="0"/>
        <v>4</v>
      </c>
      <c r="B8" s="51" t="s">
        <v>7</v>
      </c>
      <c r="C8" s="117">
        <v>1</v>
      </c>
      <c r="D8" s="303">
        <v>7971</v>
      </c>
      <c r="E8" s="303">
        <v>1999</v>
      </c>
      <c r="F8" s="118">
        <f t="shared" si="1"/>
        <v>25.078409233471334</v>
      </c>
      <c r="I8" s="98"/>
    </row>
    <row r="9" spans="1:13">
      <c r="A9" s="116">
        <f t="shared" si="0"/>
        <v>5</v>
      </c>
      <c r="B9" s="51" t="s">
        <v>8</v>
      </c>
      <c r="C9" s="117">
        <v>8</v>
      </c>
      <c r="D9" s="303">
        <v>24860.59</v>
      </c>
      <c r="E9" s="303">
        <v>14300.6</v>
      </c>
      <c r="F9" s="118">
        <f t="shared" si="1"/>
        <v>57.523172217553963</v>
      </c>
      <c r="I9" s="98"/>
    </row>
    <row r="10" spans="1:13">
      <c r="A10" s="116">
        <f t="shared" si="0"/>
        <v>6</v>
      </c>
      <c r="B10" s="51" t="s">
        <v>9</v>
      </c>
      <c r="C10" s="117">
        <v>8</v>
      </c>
      <c r="D10" s="303">
        <v>25061.57</v>
      </c>
      <c r="E10" s="303">
        <v>5969.73</v>
      </c>
      <c r="F10" s="118">
        <f t="shared" si="1"/>
        <v>23.820255474816619</v>
      </c>
      <c r="I10" s="98"/>
      <c r="K10" s="91"/>
      <c r="L10" s="91"/>
      <c r="M10" s="91"/>
    </row>
    <row r="11" spans="1:13">
      <c r="A11" s="116">
        <f t="shared" si="0"/>
        <v>7</v>
      </c>
      <c r="B11" s="51" t="s">
        <v>11</v>
      </c>
      <c r="C11" s="117">
        <v>2</v>
      </c>
      <c r="D11" s="303">
        <v>11256.29</v>
      </c>
      <c r="E11" s="303">
        <v>8246.8700000000008</v>
      </c>
      <c r="F11" s="118">
        <f t="shared" si="1"/>
        <v>73.264548088224458</v>
      </c>
      <c r="I11" s="99"/>
      <c r="K11" s="91"/>
      <c r="L11" s="91"/>
      <c r="M11" s="91"/>
    </row>
    <row r="12" spans="1:13">
      <c r="A12" s="116">
        <f t="shared" si="0"/>
        <v>8</v>
      </c>
      <c r="B12" s="51" t="s">
        <v>12</v>
      </c>
      <c r="C12" s="117">
        <v>1</v>
      </c>
      <c r="D12" s="303">
        <v>672.48</v>
      </c>
      <c r="E12" s="303">
        <v>543.09</v>
      </c>
      <c r="F12" s="118">
        <f t="shared" si="1"/>
        <v>80.759279086366888</v>
      </c>
      <c r="I12" s="98"/>
      <c r="K12" s="91"/>
      <c r="L12" s="91"/>
      <c r="M12" s="91"/>
    </row>
    <row r="13" spans="1:13" s="105" customFormat="1">
      <c r="A13" s="116">
        <f t="shared" ref="A13:A21" si="2">ROW(A9)</f>
        <v>9</v>
      </c>
      <c r="B13" s="124" t="s">
        <v>456</v>
      </c>
      <c r="C13" s="117">
        <v>10</v>
      </c>
      <c r="D13" s="303">
        <v>0</v>
      </c>
      <c r="E13" s="303">
        <v>0</v>
      </c>
      <c r="F13" s="118">
        <v>0</v>
      </c>
      <c r="I13" s="98"/>
    </row>
    <row r="14" spans="1:13">
      <c r="A14" s="116">
        <f t="shared" si="2"/>
        <v>10</v>
      </c>
      <c r="B14" s="51" t="s">
        <v>13</v>
      </c>
      <c r="C14" s="120">
        <v>1</v>
      </c>
      <c r="D14" s="303">
        <v>2815.4</v>
      </c>
      <c r="E14" s="303">
        <v>830.17</v>
      </c>
      <c r="F14" s="118">
        <f t="shared" si="1"/>
        <v>29.486751438516727</v>
      </c>
      <c r="I14" s="98"/>
      <c r="K14" s="91"/>
      <c r="L14" s="91"/>
      <c r="M14" s="91"/>
    </row>
    <row r="15" spans="1:13">
      <c r="A15" s="116">
        <f t="shared" si="2"/>
        <v>11</v>
      </c>
      <c r="B15" s="51" t="s">
        <v>14</v>
      </c>
      <c r="C15" s="117">
        <v>3</v>
      </c>
      <c r="D15" s="303">
        <v>27602.76</v>
      </c>
      <c r="E15" s="303">
        <v>10447.31</v>
      </c>
      <c r="F15" s="118">
        <f t="shared" si="1"/>
        <v>37.84878758500961</v>
      </c>
      <c r="I15" s="99"/>
      <c r="K15" s="91"/>
      <c r="L15" s="91"/>
      <c r="M15" s="91"/>
    </row>
    <row r="16" spans="1:13">
      <c r="A16" s="116">
        <f t="shared" si="2"/>
        <v>12</v>
      </c>
      <c r="B16" s="51" t="s">
        <v>15</v>
      </c>
      <c r="C16" s="117">
        <v>1</v>
      </c>
      <c r="D16" s="303">
        <v>6685.69</v>
      </c>
      <c r="E16" s="303">
        <v>916.67</v>
      </c>
      <c r="F16" s="118">
        <f t="shared" si="1"/>
        <v>13.710925873021335</v>
      </c>
      <c r="I16" s="98"/>
      <c r="K16" s="91"/>
      <c r="L16" s="91"/>
      <c r="M16" s="91"/>
    </row>
    <row r="17" spans="1:13">
      <c r="A17" s="116">
        <f t="shared" si="2"/>
        <v>13</v>
      </c>
      <c r="B17" s="51" t="s">
        <v>16</v>
      </c>
      <c r="C17" s="117">
        <v>62</v>
      </c>
      <c r="D17" s="303">
        <v>926498.66</v>
      </c>
      <c r="E17" s="303">
        <v>276775.83</v>
      </c>
      <c r="F17" s="118">
        <f t="shared" si="1"/>
        <v>29.873311419576147</v>
      </c>
      <c r="I17" s="98"/>
      <c r="K17" s="91"/>
      <c r="L17" s="91"/>
      <c r="M17" s="91"/>
    </row>
    <row r="18" spans="1:13">
      <c r="A18" s="116">
        <f t="shared" si="2"/>
        <v>14</v>
      </c>
      <c r="B18" s="51" t="s">
        <v>17</v>
      </c>
      <c r="C18" s="117">
        <v>2</v>
      </c>
      <c r="D18" s="303">
        <v>5479.05</v>
      </c>
      <c r="E18" s="303">
        <v>1977.64</v>
      </c>
      <c r="F18" s="118">
        <f t="shared" si="1"/>
        <v>36.094578439693016</v>
      </c>
      <c r="I18" s="98"/>
      <c r="K18" s="91"/>
      <c r="L18" s="91"/>
      <c r="M18" s="91"/>
    </row>
    <row r="19" spans="1:13">
      <c r="A19" s="116">
        <f t="shared" si="2"/>
        <v>15</v>
      </c>
      <c r="B19" s="51" t="s">
        <v>18</v>
      </c>
      <c r="C19" s="117">
        <v>4</v>
      </c>
      <c r="D19" s="303">
        <v>18895</v>
      </c>
      <c r="E19" s="303">
        <v>7603</v>
      </c>
      <c r="F19" s="118">
        <f t="shared" si="1"/>
        <v>40.238158242921408</v>
      </c>
      <c r="I19" s="98"/>
      <c r="K19" s="91"/>
      <c r="L19" s="91"/>
      <c r="M19" s="91"/>
    </row>
    <row r="20" spans="1:13">
      <c r="A20" s="116">
        <f t="shared" si="2"/>
        <v>16</v>
      </c>
      <c r="B20" s="51" t="s">
        <v>19</v>
      </c>
      <c r="C20" s="117">
        <v>2</v>
      </c>
      <c r="D20" s="303">
        <v>14193</v>
      </c>
      <c r="E20" s="303">
        <v>7783</v>
      </c>
      <c r="F20" s="118">
        <f t="shared" si="1"/>
        <v>54.836891425350522</v>
      </c>
      <c r="I20" s="98"/>
      <c r="K20" s="91"/>
      <c r="L20" s="91"/>
      <c r="M20" s="91"/>
    </row>
    <row r="21" spans="1:13">
      <c r="A21" s="116">
        <f t="shared" si="2"/>
        <v>17</v>
      </c>
      <c r="B21" s="51" t="s">
        <v>20</v>
      </c>
      <c r="C21" s="117">
        <v>1</v>
      </c>
      <c r="D21" s="303">
        <v>6253.86</v>
      </c>
      <c r="E21" s="303">
        <v>841.87</v>
      </c>
      <c r="F21" s="118">
        <f t="shared" si="1"/>
        <v>13.461606112065189</v>
      </c>
      <c r="I21" s="98"/>
      <c r="K21" s="91"/>
      <c r="L21" s="91"/>
      <c r="M21" s="91"/>
    </row>
    <row r="22" spans="1:13">
      <c r="A22" s="566" t="s">
        <v>135</v>
      </c>
      <c r="B22" s="567"/>
      <c r="C22" s="121">
        <f>SUM(C5:C21)</f>
        <v>118</v>
      </c>
      <c r="D22" s="135">
        <f>SUM(D5:D21)</f>
        <v>1235001.4800000002</v>
      </c>
      <c r="E22" s="135">
        <f>SUM(E5:E21)</f>
        <v>383685.68</v>
      </c>
      <c r="F22" s="123">
        <f t="shared" si="1"/>
        <v>31.067629165918078</v>
      </c>
      <c r="H22" s="93"/>
      <c r="I22" s="98"/>
      <c r="K22" s="91"/>
      <c r="L22" s="91"/>
      <c r="M22" s="91"/>
    </row>
    <row r="23" spans="1:13" s="1" customFormat="1">
      <c r="A23" s="51">
        <v>1</v>
      </c>
      <c r="B23" s="51" t="s">
        <v>24</v>
      </c>
      <c r="C23" s="117">
        <v>5</v>
      </c>
      <c r="D23" s="303">
        <v>36519.24</v>
      </c>
      <c r="E23" s="303">
        <v>5315.87</v>
      </c>
      <c r="F23" s="118">
        <f t="shared" si="1"/>
        <v>14.556354403870397</v>
      </c>
      <c r="I23" s="100"/>
      <c r="K23" s="4"/>
      <c r="L23" s="4"/>
      <c r="M23" s="4"/>
    </row>
    <row r="24" spans="1:13" ht="17.25" customHeight="1">
      <c r="A24" s="51">
        <v>2</v>
      </c>
      <c r="B24" s="51" t="s">
        <v>26</v>
      </c>
      <c r="C24" s="117">
        <v>1</v>
      </c>
      <c r="D24" s="303">
        <v>1377.16</v>
      </c>
      <c r="E24" s="303">
        <v>171.6</v>
      </c>
      <c r="F24" s="118">
        <f t="shared" si="1"/>
        <v>12.460425803828166</v>
      </c>
      <c r="I24" s="98"/>
      <c r="K24" s="91"/>
      <c r="L24" s="91"/>
      <c r="M24" s="91"/>
    </row>
    <row r="25" spans="1:13" ht="15.75" customHeight="1">
      <c r="A25" s="51">
        <v>3</v>
      </c>
      <c r="B25" s="51" t="s">
        <v>21</v>
      </c>
      <c r="C25" s="117">
        <v>5</v>
      </c>
      <c r="D25" s="303">
        <v>39982.269999999997</v>
      </c>
      <c r="E25" s="303">
        <v>12769.87</v>
      </c>
      <c r="F25" s="118">
        <f t="shared" si="1"/>
        <v>31.93883188723402</v>
      </c>
      <c r="I25" s="98"/>
      <c r="K25" s="91"/>
      <c r="L25" s="91"/>
      <c r="M25" s="91"/>
    </row>
    <row r="26" spans="1:13">
      <c r="A26" s="51">
        <v>4</v>
      </c>
      <c r="B26" s="51" t="s">
        <v>22</v>
      </c>
      <c r="C26" s="117">
        <v>6</v>
      </c>
      <c r="D26" s="303">
        <v>49602.83</v>
      </c>
      <c r="E26" s="303">
        <v>5584.66</v>
      </c>
      <c r="F26" s="118">
        <f t="shared" si="1"/>
        <v>11.25875277680729</v>
      </c>
      <c r="I26" s="98"/>
      <c r="K26" s="91"/>
      <c r="L26" s="91"/>
      <c r="M26" s="91"/>
    </row>
    <row r="27" spans="1:13">
      <c r="A27" s="51">
        <v>5</v>
      </c>
      <c r="B27" s="51" t="s">
        <v>10</v>
      </c>
      <c r="C27" s="117">
        <v>1</v>
      </c>
      <c r="D27" s="303">
        <v>8969.61</v>
      </c>
      <c r="E27" s="303">
        <v>2804.43</v>
      </c>
      <c r="F27" s="118">
        <f t="shared" si="1"/>
        <v>31.265907882282502</v>
      </c>
      <c r="I27" s="98"/>
      <c r="K27" s="91"/>
      <c r="L27" s="91"/>
      <c r="M27" s="91"/>
    </row>
    <row r="28" spans="1:13" ht="15.75" customHeight="1">
      <c r="A28" s="51">
        <v>6</v>
      </c>
      <c r="B28" s="51" t="s">
        <v>23</v>
      </c>
      <c r="C28" s="117">
        <v>1</v>
      </c>
      <c r="D28" s="303">
        <v>8796.81</v>
      </c>
      <c r="E28" s="303">
        <v>4997.53</v>
      </c>
      <c r="F28" s="118">
        <f t="shared" si="1"/>
        <v>56.810707517838857</v>
      </c>
      <c r="I28" s="98"/>
      <c r="K28" s="91"/>
      <c r="L28" s="91"/>
      <c r="M28" s="91"/>
    </row>
    <row r="29" spans="1:13">
      <c r="A29" s="124">
        <v>7</v>
      </c>
      <c r="B29" s="125" t="s">
        <v>261</v>
      </c>
      <c r="C29" s="96">
        <v>5</v>
      </c>
      <c r="D29" s="303">
        <v>748.44</v>
      </c>
      <c r="E29" s="303">
        <v>1409.67</v>
      </c>
      <c r="F29" s="118">
        <f t="shared" si="1"/>
        <v>188.34776334776336</v>
      </c>
      <c r="I29" s="98"/>
      <c r="K29" s="91"/>
      <c r="L29" s="91"/>
      <c r="M29" s="91"/>
    </row>
    <row r="30" spans="1:13" s="91" customFormat="1">
      <c r="A30" s="125">
        <v>8</v>
      </c>
      <c r="B30" s="125" t="s">
        <v>25</v>
      </c>
      <c r="C30" s="117">
        <v>1</v>
      </c>
      <c r="D30" s="303">
        <v>10263</v>
      </c>
      <c r="E30" s="303">
        <v>167</v>
      </c>
      <c r="F30" s="118">
        <f t="shared" si="1"/>
        <v>1.6272045210951962</v>
      </c>
      <c r="I30" s="97"/>
    </row>
    <row r="31" spans="1:13" s="14" customFormat="1">
      <c r="A31" s="569" t="s">
        <v>278</v>
      </c>
      <c r="B31" s="569"/>
      <c r="C31" s="128">
        <f>SUM(C23:C30)</f>
        <v>25</v>
      </c>
      <c r="D31" s="129">
        <f>SUM(D23:D30)</f>
        <v>156259.35999999999</v>
      </c>
      <c r="E31" s="129">
        <f>SUM(E23:E30)</f>
        <v>33220.629999999997</v>
      </c>
      <c r="F31" s="130">
        <f t="shared" si="1"/>
        <v>21.259929645174537</v>
      </c>
      <c r="H31" s="23"/>
      <c r="K31" s="91"/>
      <c r="L31" s="91"/>
      <c r="M31" s="91"/>
    </row>
    <row r="32" spans="1:13" s="1" customFormat="1" ht="18.75" customHeight="1">
      <c r="A32" s="116">
        <v>1</v>
      </c>
      <c r="B32" s="116" t="s">
        <v>27</v>
      </c>
      <c r="C32" s="117">
        <v>30</v>
      </c>
      <c r="D32" s="303">
        <v>63433.98</v>
      </c>
      <c r="E32" s="303">
        <v>16103.43</v>
      </c>
      <c r="F32" s="130">
        <f t="shared" si="1"/>
        <v>25.38612585872745</v>
      </c>
      <c r="K32" s="4"/>
      <c r="L32" s="4"/>
      <c r="M32" s="4"/>
    </row>
    <row r="33" spans="1:13">
      <c r="A33" s="566" t="s">
        <v>137</v>
      </c>
      <c r="B33" s="570"/>
      <c r="C33" s="121">
        <f>SUM(C32)</f>
        <v>30</v>
      </c>
      <c r="D33" s="122">
        <f>D32</f>
        <v>63433.98</v>
      </c>
      <c r="E33" s="122">
        <f>E32</f>
        <v>16103.43</v>
      </c>
      <c r="F33" s="123">
        <f t="shared" si="1"/>
        <v>25.38612585872745</v>
      </c>
      <c r="K33" s="91"/>
      <c r="L33" s="91"/>
      <c r="M33" s="91"/>
    </row>
    <row r="34" spans="1:13" s="4" customFormat="1" ht="18" customHeight="1">
      <c r="A34" s="55">
        <v>1</v>
      </c>
      <c r="B34" s="54" t="s">
        <v>28</v>
      </c>
      <c r="C34" s="117">
        <v>38</v>
      </c>
      <c r="D34" s="303">
        <v>29134.16</v>
      </c>
      <c r="E34" s="303">
        <v>32789.279999999999</v>
      </c>
      <c r="F34" s="123">
        <f t="shared" si="1"/>
        <v>112.54582249840051</v>
      </c>
    </row>
    <row r="35" spans="1:13">
      <c r="A35" s="566" t="s">
        <v>275</v>
      </c>
      <c r="B35" s="571"/>
      <c r="C35" s="121">
        <v>38</v>
      </c>
      <c r="D35" s="122">
        <f>D34</f>
        <v>29134.16</v>
      </c>
      <c r="E35" s="122">
        <f t="shared" ref="E35" si="3">E34</f>
        <v>32789.279999999999</v>
      </c>
      <c r="F35" s="123">
        <f t="shared" si="1"/>
        <v>112.54582249840051</v>
      </c>
      <c r="K35" s="91"/>
      <c r="L35" s="91"/>
      <c r="M35" s="91"/>
    </row>
    <row r="36" spans="1:13" s="103" customFormat="1" ht="18" customHeight="1">
      <c r="A36" s="566" t="s">
        <v>468</v>
      </c>
      <c r="B36" s="567"/>
      <c r="C36" s="121">
        <f>C22+C31+C33+C35</f>
        <v>211</v>
      </c>
      <c r="D36" s="135">
        <f t="shared" ref="D36:E36" si="4">D22+D31+D33+D35</f>
        <v>1483828.9800000002</v>
      </c>
      <c r="E36" s="135">
        <f t="shared" si="4"/>
        <v>465799.02</v>
      </c>
      <c r="F36" s="123">
        <f t="shared" si="1"/>
        <v>31.391691783779553</v>
      </c>
    </row>
    <row r="37" spans="1:13" s="1" customFormat="1" ht="15.75" customHeight="1">
      <c r="A37" s="566" t="s">
        <v>271</v>
      </c>
      <c r="B37" s="567"/>
      <c r="C37" s="131">
        <v>1</v>
      </c>
      <c r="D37" s="122">
        <v>0</v>
      </c>
      <c r="E37" s="136">
        <v>6824.57</v>
      </c>
      <c r="F37" s="123">
        <v>0</v>
      </c>
      <c r="K37" s="4"/>
      <c r="L37" s="4"/>
      <c r="M37" s="4"/>
    </row>
    <row r="38" spans="1:13" ht="13.5" customHeight="1">
      <c r="A38" s="566" t="s">
        <v>29</v>
      </c>
      <c r="B38" s="567"/>
      <c r="C38" s="131">
        <v>1</v>
      </c>
      <c r="D38" s="122">
        <v>0</v>
      </c>
      <c r="E38" s="136">
        <v>74358.11</v>
      </c>
      <c r="F38" s="123">
        <v>0</v>
      </c>
      <c r="K38" s="91"/>
      <c r="L38" s="91"/>
      <c r="M38" s="91"/>
    </row>
    <row r="39" spans="1:13">
      <c r="A39" s="566" t="s">
        <v>119</v>
      </c>
      <c r="B39" s="567"/>
      <c r="C39" s="121">
        <f>C22+C31+C33+C35</f>
        <v>211</v>
      </c>
      <c r="D39" s="133">
        <f>D22+D31+D33+D35</f>
        <v>1483828.9800000002</v>
      </c>
      <c r="E39" s="133">
        <f>E22+E31+E33+E35+E37+E38</f>
        <v>546981.70000000007</v>
      </c>
      <c r="F39" s="123">
        <f t="shared" si="1"/>
        <v>36.862853291893515</v>
      </c>
      <c r="H39" s="23"/>
      <c r="I39" s="23"/>
      <c r="J39" s="23"/>
      <c r="K39" s="91"/>
      <c r="L39" s="91"/>
      <c r="M39" s="91"/>
    </row>
    <row r="40" spans="1:13" s="1" customFormat="1">
      <c r="A40"/>
      <c r="B40"/>
      <c r="C40" s="2"/>
      <c r="D40" s="23"/>
      <c r="E40"/>
      <c r="F40"/>
      <c r="H40" s="8"/>
      <c r="I40" s="8"/>
      <c r="K40" s="4"/>
      <c r="L40" s="4"/>
      <c r="M40" s="4"/>
    </row>
    <row r="50" spans="9:13">
      <c r="I50" s="19"/>
      <c r="J50" s="19"/>
      <c r="K50" s="19"/>
      <c r="L50" s="19"/>
      <c r="M50" s="19"/>
    </row>
    <row r="51" spans="9:13">
      <c r="I51" s="19"/>
      <c r="J51" s="19"/>
      <c r="K51" s="19"/>
      <c r="L51" s="19"/>
      <c r="M51" s="19"/>
    </row>
    <row r="52" spans="9:13">
      <c r="I52" s="19"/>
      <c r="J52" s="19"/>
      <c r="K52" s="19"/>
      <c r="L52" s="19"/>
      <c r="M52" s="19"/>
    </row>
    <row r="53" spans="9:13">
      <c r="I53" s="19"/>
      <c r="J53" s="19"/>
      <c r="K53" s="19"/>
      <c r="L53" s="19"/>
      <c r="M53" s="19"/>
    </row>
    <row r="54" spans="9:13">
      <c r="I54" s="19"/>
      <c r="J54" s="19"/>
      <c r="K54" s="19"/>
      <c r="L54" s="19"/>
      <c r="M54" s="19"/>
    </row>
    <row r="60" spans="9:13" ht="37.5" customHeight="1"/>
    <row r="68" ht="37.5" customHeight="1"/>
    <row r="70" ht="37.5" customHeight="1"/>
    <row r="72" ht="56.25" customHeight="1"/>
    <row r="73" ht="37.5" customHeight="1"/>
  </sheetData>
  <sortState ref="U2:X9">
    <sortCondition ref="U2"/>
  </sortState>
  <mergeCells count="11">
    <mergeCell ref="A1:F1"/>
    <mergeCell ref="A39:B39"/>
    <mergeCell ref="A2:F2"/>
    <mergeCell ref="A3:F3"/>
    <mergeCell ref="A37:B37"/>
    <mergeCell ref="A38:B38"/>
    <mergeCell ref="A22:B22"/>
    <mergeCell ref="A31:B31"/>
    <mergeCell ref="A33:B33"/>
    <mergeCell ref="A35:B35"/>
    <mergeCell ref="A36:B36"/>
  </mergeCells>
  <printOptions gridLines="1"/>
  <pageMargins left="0.61" right="0.25" top="0.75" bottom="0.75" header="0.2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sqref="A1:F25"/>
    </sheetView>
  </sheetViews>
  <sheetFormatPr defaultRowHeight="15"/>
  <cols>
    <col min="1" max="1" width="7.28515625" style="11" customWidth="1"/>
    <col min="2" max="2" width="21.42578125" customWidth="1"/>
    <col min="3" max="3" width="10.7109375" style="5" customWidth="1"/>
    <col min="4" max="4" width="15" bestFit="1" customWidth="1"/>
    <col min="5" max="5" width="12.42578125" style="23" customWidth="1"/>
    <col min="6" max="6" width="9.5703125" bestFit="1" customWidth="1"/>
    <col min="7" max="7" width="19.140625" customWidth="1"/>
    <col min="8" max="8" width="16.140625" customWidth="1"/>
    <col min="9" max="9" width="9" customWidth="1"/>
    <col min="10" max="10" width="8" customWidth="1"/>
    <col min="11" max="12" width="8.5703125" customWidth="1"/>
    <col min="13" max="13" width="7.5703125" customWidth="1"/>
    <col min="14" max="14" width="5.5703125" customWidth="1"/>
    <col min="15" max="15" width="8" customWidth="1"/>
    <col min="16" max="17" width="8.5703125" customWidth="1"/>
    <col min="18" max="18" width="7.5703125" customWidth="1"/>
  </cols>
  <sheetData>
    <row r="1" spans="1:8" s="15" customFormat="1" ht="15.75">
      <c r="A1" s="565">
        <v>16</v>
      </c>
      <c r="B1" s="565"/>
      <c r="C1" s="565"/>
      <c r="D1" s="565"/>
      <c r="E1" s="565"/>
      <c r="F1" s="565"/>
    </row>
    <row r="2" spans="1:8" ht="19.5">
      <c r="A2" s="568" t="s">
        <v>33</v>
      </c>
      <c r="B2" s="568"/>
      <c r="C2" s="568"/>
      <c r="D2" s="568"/>
      <c r="E2" s="568"/>
      <c r="F2" s="568"/>
      <c r="G2" s="3"/>
    </row>
    <row r="3" spans="1:8" ht="19.5">
      <c r="A3" s="573" t="s">
        <v>487</v>
      </c>
      <c r="B3" s="573"/>
      <c r="C3" s="573"/>
      <c r="D3" s="573"/>
      <c r="E3" s="573"/>
      <c r="F3" s="573"/>
      <c r="G3" s="3"/>
    </row>
    <row r="4" spans="1:8" ht="30">
      <c r="A4" s="413" t="s">
        <v>80</v>
      </c>
      <c r="B4" s="411" t="s">
        <v>34</v>
      </c>
      <c r="C4" s="411" t="s">
        <v>32</v>
      </c>
      <c r="D4" s="411" t="s">
        <v>35</v>
      </c>
      <c r="E4" s="411" t="s">
        <v>36</v>
      </c>
      <c r="F4" s="411" t="s">
        <v>3</v>
      </c>
    </row>
    <row r="5" spans="1:8">
      <c r="A5" s="137">
        <f>ROW(A1)</f>
        <v>1</v>
      </c>
      <c r="B5" s="111" t="s">
        <v>42</v>
      </c>
      <c r="C5" s="138">
        <v>10</v>
      </c>
      <c r="D5" s="308">
        <v>117491.44</v>
      </c>
      <c r="E5" s="316">
        <v>11228.42</v>
      </c>
      <c r="F5" s="127">
        <f t="shared" ref="F5:F25" si="0">E5/D5*100</f>
        <v>9.5567983505862202</v>
      </c>
      <c r="H5" s="23"/>
    </row>
    <row r="6" spans="1:8">
      <c r="A6" s="137">
        <f t="shared" ref="A6:A24" si="1">ROW(A2)</f>
        <v>2</v>
      </c>
      <c r="B6" s="111" t="s">
        <v>37</v>
      </c>
      <c r="C6" s="138">
        <v>5</v>
      </c>
      <c r="D6" s="308">
        <v>31995.25</v>
      </c>
      <c r="E6" s="316">
        <v>11332.22</v>
      </c>
      <c r="F6" s="127">
        <f t="shared" si="0"/>
        <v>35.418444925418612</v>
      </c>
      <c r="H6" s="23"/>
    </row>
    <row r="7" spans="1:8">
      <c r="A7" s="137">
        <f t="shared" si="1"/>
        <v>3</v>
      </c>
      <c r="B7" s="111" t="s">
        <v>44</v>
      </c>
      <c r="C7" s="138">
        <v>65</v>
      </c>
      <c r="D7" s="308">
        <v>744058.46</v>
      </c>
      <c r="E7" s="162">
        <v>325893</v>
      </c>
      <c r="F7" s="127">
        <f t="shared" si="0"/>
        <v>43.79938103250651</v>
      </c>
      <c r="G7" s="352"/>
      <c r="H7" s="23"/>
    </row>
    <row r="8" spans="1:8">
      <c r="A8" s="137">
        <f t="shared" si="1"/>
        <v>4</v>
      </c>
      <c r="B8" s="111" t="s">
        <v>45</v>
      </c>
      <c r="C8" s="138">
        <v>19</v>
      </c>
      <c r="D8" s="308">
        <v>95534.88</v>
      </c>
      <c r="E8" s="316">
        <v>30956.04</v>
      </c>
      <c r="F8" s="127">
        <f t="shared" si="0"/>
        <v>32.40286689008245</v>
      </c>
      <c r="H8" s="23"/>
    </row>
    <row r="9" spans="1:8">
      <c r="A9" s="137">
        <f t="shared" si="1"/>
        <v>5</v>
      </c>
      <c r="B9" s="111" t="s">
        <v>46</v>
      </c>
      <c r="C9" s="138">
        <v>18</v>
      </c>
      <c r="D9" s="308">
        <v>81091.39</v>
      </c>
      <c r="E9" s="316">
        <v>36707.449999999997</v>
      </c>
      <c r="F9" s="127">
        <f t="shared" si="0"/>
        <v>45.266766299110174</v>
      </c>
      <c r="H9" s="23"/>
    </row>
    <row r="10" spans="1:8">
      <c r="A10" s="137">
        <f t="shared" si="1"/>
        <v>6</v>
      </c>
      <c r="B10" s="111" t="s">
        <v>47</v>
      </c>
      <c r="C10" s="138">
        <v>7</v>
      </c>
      <c r="D10" s="309">
        <v>24290.62</v>
      </c>
      <c r="E10" s="316">
        <v>4861.84</v>
      </c>
      <c r="F10" s="127">
        <f t="shared" si="0"/>
        <v>20.015298086257165</v>
      </c>
      <c r="H10" s="23"/>
    </row>
    <row r="11" spans="1:8">
      <c r="A11" s="137">
        <f t="shared" si="1"/>
        <v>7</v>
      </c>
      <c r="B11" s="111" t="s">
        <v>48</v>
      </c>
      <c r="C11" s="138">
        <v>4</v>
      </c>
      <c r="D11" s="309">
        <v>18789.46</v>
      </c>
      <c r="E11" s="316">
        <v>13604.86</v>
      </c>
      <c r="F11" s="127">
        <f t="shared" si="0"/>
        <v>72.406870660466041</v>
      </c>
      <c r="H11" s="23"/>
    </row>
    <row r="12" spans="1:8">
      <c r="A12" s="137">
        <f t="shared" si="1"/>
        <v>8</v>
      </c>
      <c r="B12" s="111" t="s">
        <v>49</v>
      </c>
      <c r="C12" s="138">
        <v>15</v>
      </c>
      <c r="D12" s="308">
        <v>79750.87</v>
      </c>
      <c r="E12" s="316">
        <v>17323.669999999998</v>
      </c>
      <c r="F12" s="127">
        <f t="shared" si="0"/>
        <v>21.722233249618466</v>
      </c>
      <c r="H12" s="23"/>
    </row>
    <row r="13" spans="1:8">
      <c r="A13" s="137">
        <f t="shared" si="1"/>
        <v>9</v>
      </c>
      <c r="B13" s="111" t="s">
        <v>50</v>
      </c>
      <c r="C13" s="138">
        <v>12</v>
      </c>
      <c r="D13" s="308">
        <v>49109.14</v>
      </c>
      <c r="E13" s="316">
        <v>23039.27</v>
      </c>
      <c r="F13" s="127">
        <f t="shared" si="0"/>
        <v>46.914423669402474</v>
      </c>
      <c r="H13" s="23"/>
    </row>
    <row r="14" spans="1:8">
      <c r="A14" s="137">
        <f t="shared" si="1"/>
        <v>10</v>
      </c>
      <c r="B14" s="111" t="s">
        <v>51</v>
      </c>
      <c r="C14" s="138">
        <v>7</v>
      </c>
      <c r="D14" s="309">
        <v>35580.75</v>
      </c>
      <c r="E14" s="316">
        <v>17216.64</v>
      </c>
      <c r="F14" s="127">
        <f t="shared" si="0"/>
        <v>48.387512910773381</v>
      </c>
      <c r="H14" s="23"/>
    </row>
    <row r="15" spans="1:8">
      <c r="A15" s="137">
        <f t="shared" si="1"/>
        <v>11</v>
      </c>
      <c r="B15" s="111" t="s">
        <v>52</v>
      </c>
      <c r="C15" s="138">
        <v>4</v>
      </c>
      <c r="D15" s="309">
        <v>8833.61</v>
      </c>
      <c r="E15" s="316">
        <v>2950.17</v>
      </c>
      <c r="F15" s="127">
        <f t="shared" si="0"/>
        <v>33.397104920864741</v>
      </c>
      <c r="H15" s="23"/>
    </row>
    <row r="16" spans="1:8">
      <c r="A16" s="137">
        <f t="shared" si="1"/>
        <v>12</v>
      </c>
      <c r="B16" s="111" t="s">
        <v>39</v>
      </c>
      <c r="C16" s="138">
        <v>6</v>
      </c>
      <c r="D16" s="309">
        <v>34312.519999999997</v>
      </c>
      <c r="E16" s="316">
        <v>10167.780000000001</v>
      </c>
      <c r="F16" s="127">
        <f t="shared" si="0"/>
        <v>29.632857044600634</v>
      </c>
      <c r="H16" s="23"/>
    </row>
    <row r="17" spans="1:8">
      <c r="A17" s="137">
        <f t="shared" si="1"/>
        <v>13</v>
      </c>
      <c r="B17" s="111" t="s">
        <v>40</v>
      </c>
      <c r="C17" s="138">
        <v>2</v>
      </c>
      <c r="D17" s="309">
        <v>6756.63</v>
      </c>
      <c r="E17" s="316">
        <v>1722.14</v>
      </c>
      <c r="F17" s="127">
        <f t="shared" si="0"/>
        <v>25.48815015769696</v>
      </c>
      <c r="H17" s="23"/>
    </row>
    <row r="18" spans="1:8">
      <c r="A18" s="137">
        <f t="shared" si="1"/>
        <v>14</v>
      </c>
      <c r="B18" s="111" t="s">
        <v>53</v>
      </c>
      <c r="C18" s="138">
        <v>2</v>
      </c>
      <c r="D18" s="309">
        <v>6534.92</v>
      </c>
      <c r="E18" s="316">
        <v>1570.37</v>
      </c>
      <c r="F18" s="127">
        <f t="shared" si="0"/>
        <v>24.030439546314263</v>
      </c>
      <c r="H18" s="23"/>
    </row>
    <row r="19" spans="1:8" ht="15" customHeight="1">
      <c r="A19" s="137">
        <f t="shared" si="1"/>
        <v>15</v>
      </c>
      <c r="B19" s="111" t="s">
        <v>54</v>
      </c>
      <c r="C19" s="138">
        <v>7</v>
      </c>
      <c r="D19" s="308">
        <v>31070.74</v>
      </c>
      <c r="E19" s="316">
        <v>7514.28</v>
      </c>
      <c r="F19" s="127">
        <f t="shared" si="0"/>
        <v>24.184425604282357</v>
      </c>
      <c r="H19" s="23"/>
    </row>
    <row r="20" spans="1:8">
      <c r="A20" s="137">
        <f t="shared" si="1"/>
        <v>16</v>
      </c>
      <c r="B20" s="111" t="s">
        <v>38</v>
      </c>
      <c r="C20" s="138">
        <v>10</v>
      </c>
      <c r="D20" s="308">
        <v>54583.96</v>
      </c>
      <c r="E20" s="316">
        <v>12036.11</v>
      </c>
      <c r="F20" s="127">
        <f t="shared" si="0"/>
        <v>22.050635388125013</v>
      </c>
      <c r="H20" s="23"/>
    </row>
    <row r="21" spans="1:8">
      <c r="A21" s="137">
        <f t="shared" si="1"/>
        <v>17</v>
      </c>
      <c r="B21" s="111" t="s">
        <v>55</v>
      </c>
      <c r="C21" s="138">
        <v>3</v>
      </c>
      <c r="D21" s="309">
        <v>9806.5400000000009</v>
      </c>
      <c r="E21" s="316">
        <v>3892.95</v>
      </c>
      <c r="F21" s="127">
        <f t="shared" si="0"/>
        <v>39.697487595013122</v>
      </c>
      <c r="H21" s="23"/>
    </row>
    <row r="22" spans="1:8">
      <c r="A22" s="137">
        <f t="shared" si="1"/>
        <v>18</v>
      </c>
      <c r="B22" s="111" t="s">
        <v>43</v>
      </c>
      <c r="C22" s="138">
        <v>10</v>
      </c>
      <c r="D22" s="308">
        <v>41827.85</v>
      </c>
      <c r="E22" s="316">
        <v>12196.62</v>
      </c>
      <c r="F22" s="127">
        <f t="shared" si="0"/>
        <v>29.15908898018904</v>
      </c>
      <c r="H22" s="23"/>
    </row>
    <row r="23" spans="1:8">
      <c r="A23" s="137">
        <f t="shared" si="1"/>
        <v>19</v>
      </c>
      <c r="B23" s="111" t="s">
        <v>41</v>
      </c>
      <c r="C23" s="138">
        <v>4</v>
      </c>
      <c r="D23" s="309">
        <v>8592.82</v>
      </c>
      <c r="E23" s="316">
        <v>1108.6500000000001</v>
      </c>
      <c r="F23" s="127">
        <f t="shared" si="0"/>
        <v>12.902050781931893</v>
      </c>
      <c r="H23" s="23"/>
    </row>
    <row r="24" spans="1:8">
      <c r="A24" s="137">
        <f t="shared" si="1"/>
        <v>20</v>
      </c>
      <c r="B24" s="111" t="s">
        <v>56</v>
      </c>
      <c r="C24" s="138">
        <v>1</v>
      </c>
      <c r="D24" s="160">
        <v>3817.13</v>
      </c>
      <c r="E24" s="316">
        <v>1659.22</v>
      </c>
      <c r="F24" s="127">
        <f t="shared" si="0"/>
        <v>43.467736231147484</v>
      </c>
      <c r="H24" s="23"/>
    </row>
    <row r="25" spans="1:8" s="4" customFormat="1" ht="18.75" customHeight="1">
      <c r="A25" s="572" t="s">
        <v>57</v>
      </c>
      <c r="B25" s="572"/>
      <c r="C25" s="102">
        <f>SUM(C5:C24)</f>
        <v>211</v>
      </c>
      <c r="D25" s="139">
        <f>SUM(D5:D24)</f>
        <v>1483828.98</v>
      </c>
      <c r="E25" s="139">
        <f>SUM(E5:E24)</f>
        <v>546981.70000000007</v>
      </c>
      <c r="F25" s="139">
        <f t="shared" si="0"/>
        <v>36.862853291893522</v>
      </c>
      <c r="H25" s="8"/>
    </row>
    <row r="26" spans="1:8">
      <c r="D26" s="12"/>
    </row>
    <row r="27" spans="1:8">
      <c r="D27" s="97"/>
    </row>
    <row r="28" spans="1:8">
      <c r="F28" s="23"/>
    </row>
    <row r="29" spans="1:8">
      <c r="D29" s="23"/>
    </row>
  </sheetData>
  <mergeCells count="4">
    <mergeCell ref="A25:B25"/>
    <mergeCell ref="A2:F2"/>
    <mergeCell ref="A3:F3"/>
    <mergeCell ref="A1:F1"/>
  </mergeCells>
  <pageMargins left="0.25" right="0.25" top="0.75" bottom="0.75" header="0.3" footer="0.3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</vt:i4>
      </vt:variant>
    </vt:vector>
  </HeadingPairs>
  <TitlesOfParts>
    <vt:vector size="42" baseType="lpstr">
      <vt:lpstr>CONTENTS</vt:lpstr>
      <vt:lpstr>Papulation pattern</vt:lpstr>
      <vt:lpstr>Economic Indicator</vt:lpstr>
      <vt:lpstr>Abbreviation</vt:lpstr>
      <vt:lpstr>State Achiv</vt:lpstr>
      <vt:lpstr>Branch Net</vt:lpstr>
      <vt:lpstr>Banking Pro</vt:lpstr>
      <vt:lpstr>Bank CD</vt:lpstr>
      <vt:lpstr>Dist CD</vt:lpstr>
      <vt:lpstr>Business</vt:lpstr>
      <vt:lpstr>Seg ADV</vt:lpstr>
      <vt:lpstr>Total Prio</vt:lpstr>
      <vt:lpstr>Crop</vt:lpstr>
      <vt:lpstr>Details Agri</vt:lpstr>
      <vt:lpstr>Agri</vt:lpstr>
      <vt:lpstr>Prio MSME</vt:lpstr>
      <vt:lpstr>Other Prio</vt:lpstr>
      <vt:lpstr>KCC</vt:lpstr>
      <vt:lpstr>MSME</vt:lpstr>
      <vt:lpstr>Housing</vt:lpstr>
      <vt:lpstr>Education</vt:lpstr>
      <vt:lpstr>Weaker</vt:lpstr>
      <vt:lpstr>Minority</vt:lpstr>
      <vt:lpstr>Tea</vt:lpstr>
      <vt:lpstr>SHG</vt:lpstr>
      <vt:lpstr>No Frill</vt:lpstr>
      <vt:lpstr>PMEGP</vt:lpstr>
      <vt:lpstr>PMEGP REC</vt:lpstr>
      <vt:lpstr>Bakijai</vt:lpstr>
      <vt:lpstr>Mudra</vt:lpstr>
      <vt:lpstr>SSS</vt:lpstr>
      <vt:lpstr>SUI</vt:lpstr>
      <vt:lpstr>NULM</vt:lpstr>
      <vt:lpstr>Digitisation</vt:lpstr>
      <vt:lpstr>DATA SEEDINGS</vt:lpstr>
      <vt:lpstr>NRLM</vt:lpstr>
      <vt:lpstr>ACP Target</vt:lpstr>
      <vt:lpstr>ACP SUB SEC Achive</vt:lpstr>
      <vt:lpstr>Per ACP Achiv</vt:lpstr>
      <vt:lpstr>FLC</vt:lpstr>
      <vt:lpstr>DCC</vt:lpstr>
      <vt:lpstr>NRLM!Print_Area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5838088</cp:lastModifiedBy>
  <cp:lastPrinted>2020-04-03T09:58:03Z</cp:lastPrinted>
  <dcterms:created xsi:type="dcterms:W3CDTF">2019-04-06T06:13:00Z</dcterms:created>
  <dcterms:modified xsi:type="dcterms:W3CDTF">2020-04-03T11:13:11Z</dcterms:modified>
</cp:coreProperties>
</file>